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970" windowHeight="12855" tabRatio="995" activeTab="1"/>
  </bookViews>
  <sheets>
    <sheet name="Cерия J" sheetId="1" r:id="rId1"/>
    <sheet name="Серия V-II" sheetId="2" r:id="rId2"/>
  </sheets>
  <definedNames>
    <definedName name="_xlnm.Print_Titles" localSheetId="0">'Cерия J'!$1:$9</definedName>
    <definedName name="_xlnm.Print_Titles" localSheetId="1">'Серия V-II'!$1:$9</definedName>
    <definedName name="_xlnm.Print_Area" localSheetId="0">'Cерия J'!$A$1:$M$78</definedName>
    <definedName name="_xlnm.Print_Area" localSheetId="1">'Серия V-II'!$A$1:$M$167</definedName>
  </definedNames>
  <calcPr fullCalcOnLoad="1"/>
</workbook>
</file>

<file path=xl/sharedStrings.xml><?xml version="1.0" encoding="utf-8"?>
<sst xmlns="http://schemas.openxmlformats.org/spreadsheetml/2006/main" count="376" uniqueCount="289">
  <si>
    <t>Беспроводной ПДУ</t>
  </si>
  <si>
    <t>Проводной ПДУ</t>
  </si>
  <si>
    <t>UTR-H0906L</t>
  </si>
  <si>
    <t>UTR-H0908L</t>
  </si>
  <si>
    <t>UTR-H1806L</t>
  </si>
  <si>
    <t>UTR-H1808L</t>
  </si>
  <si>
    <t>UTD-RF204</t>
  </si>
  <si>
    <t>Групповой пульт управления</t>
  </si>
  <si>
    <t>UTY-DTGG</t>
  </si>
  <si>
    <t>Сенсорный центральный
пульт управления</t>
  </si>
  <si>
    <t>Разветвитель (до 28 кВт)</t>
  </si>
  <si>
    <t>Разветвитель (от 28,1 до 56 кВт)</t>
  </si>
  <si>
    <t>Разветвитель (от 56,1 кВт и ...)</t>
  </si>
  <si>
    <t>Круглый фланец</t>
  </si>
  <si>
    <t>Прямоугольный фланец</t>
  </si>
  <si>
    <t>Сервисная диагностическая
программа Service Tool</t>
  </si>
  <si>
    <t>Конвертор для сети Lonworks</t>
  </si>
  <si>
    <t>Системный контроллер</t>
  </si>
  <si>
    <t>UTY-LRHGB1</t>
  </si>
  <si>
    <t>AJHA72LALH</t>
  </si>
  <si>
    <t>AJHA90LALH</t>
  </si>
  <si>
    <t>AJH108LALH</t>
  </si>
  <si>
    <t>AJH126LALH</t>
  </si>
  <si>
    <t xml:space="preserve">UTY-ABGX </t>
  </si>
  <si>
    <t>Шлюз  BACnet</t>
  </si>
  <si>
    <t>AJH144LALH</t>
  </si>
  <si>
    <t>UTR-BP090X</t>
  </si>
  <si>
    <t>UTR-BP567X</t>
  </si>
  <si>
    <t>UTR-CP567X</t>
  </si>
  <si>
    <t>UTR-BP180X</t>
  </si>
  <si>
    <t>UTZ-PX1BBA</t>
  </si>
  <si>
    <t>UTG-AGYA-W</t>
  </si>
  <si>
    <t>Широкая декоративная панель</t>
  </si>
  <si>
    <t>Выносной электронный расширительный 
вентиль для ASHE07-09LACH</t>
  </si>
  <si>
    <t>Выносной электронный расширительный 
вентиль для ASHE12-14LACH</t>
  </si>
  <si>
    <t xml:space="preserve">Дренажный насос для ARXB(A)24-45 </t>
  </si>
  <si>
    <t>Упрощ. ПДУ (без управления режимами)</t>
  </si>
  <si>
    <t>Упр. ПДУ (с управлением режимами)</t>
  </si>
  <si>
    <t>UTB-GWB</t>
  </si>
  <si>
    <t>ИК-приемник  для
AUXD18-24LALH, AUXA30-54LALH</t>
  </si>
  <si>
    <t>UTY-AMGX</t>
  </si>
  <si>
    <t>ARXB07LALH</t>
  </si>
  <si>
    <t>ARXB09LALH</t>
  </si>
  <si>
    <t>ARXB12LALH</t>
  </si>
  <si>
    <t>ARXB14LALH</t>
  </si>
  <si>
    <t>ARXB18LALH</t>
  </si>
  <si>
    <t>ARXA24LATH</t>
  </si>
  <si>
    <t>ARXA30LATH</t>
  </si>
  <si>
    <t>ARXA36LATH</t>
  </si>
  <si>
    <t>ARXA45LATH</t>
  </si>
  <si>
    <t>AUXB07LALH</t>
  </si>
  <si>
    <t>UTG-UFGC-W</t>
  </si>
  <si>
    <t>AUXB09LALH</t>
  </si>
  <si>
    <t>AUXB12LALH</t>
  </si>
  <si>
    <t>AUXB14LALH</t>
  </si>
  <si>
    <t>AUXB18LALH</t>
  </si>
  <si>
    <t>AUXB24LALH</t>
  </si>
  <si>
    <t>AUXA30LALH</t>
  </si>
  <si>
    <t>UTG-UGGA-W</t>
  </si>
  <si>
    <t>AUXA36LALH</t>
  </si>
  <si>
    <t>AUXA45LALH</t>
  </si>
  <si>
    <t>AUXA54LALH</t>
  </si>
  <si>
    <t>UTR-EV09XB</t>
  </si>
  <si>
    <t>UTR-EV14XB</t>
  </si>
  <si>
    <t>5,0</t>
  </si>
  <si>
    <t>UTD-LF25NA</t>
  </si>
  <si>
    <t>UTD-LF60KA</t>
  </si>
  <si>
    <t xml:space="preserve">UTD-RS100 </t>
  </si>
  <si>
    <t xml:space="preserve">UTD-RF204 </t>
  </si>
  <si>
    <t xml:space="preserve">UTD-SF045T </t>
  </si>
  <si>
    <t>UTD-SF045T</t>
  </si>
  <si>
    <t>UTB-GPB</t>
  </si>
  <si>
    <t>Обязательная опция</t>
  </si>
  <si>
    <t>8,0</t>
  </si>
  <si>
    <t>UTR-YDZB</t>
  </si>
  <si>
    <t>Заглушка воздуховыпускного отверстия</t>
  </si>
  <si>
    <t>UTR-YDZС</t>
  </si>
  <si>
    <t>UTZ-VXAA</t>
  </si>
  <si>
    <t>UTZ-VXGA</t>
  </si>
  <si>
    <t>Комплект для подмеса свежего воздуха</t>
  </si>
  <si>
    <t>Декоративная прокладка между панелью и потолком</t>
  </si>
  <si>
    <t>UTG-BGYA-W</t>
  </si>
  <si>
    <t>UTR-DPB24T</t>
  </si>
  <si>
    <t>Дренажный насос</t>
  </si>
  <si>
    <t>Центральный пульт управления</t>
  </si>
  <si>
    <t>Фильтр с длительным сроком службы для кан. НСД</t>
  </si>
  <si>
    <t>Фильтр с длительным сроком службы для ARXC36-60</t>
  </si>
  <si>
    <t>Коллектор (до 6 блоков, до 28 кВт)</t>
  </si>
  <si>
    <t>Коллектор (до 8 блоков, до 28 кВт)</t>
  </si>
  <si>
    <t>Коллектор (до 6 блоков, от 28,1 до 56 кВт)</t>
  </si>
  <si>
    <t>Коллектор (до 8 блоков, от 28,1 до 56 кВт)</t>
  </si>
  <si>
    <t>Ваш % скидки</t>
  </si>
  <si>
    <t>Объём, куб.м.</t>
  </si>
  <si>
    <t>Вес в кг, брутто</t>
  </si>
  <si>
    <t>Общая сумма, $</t>
  </si>
  <si>
    <t>Общий вес брутто,  кг</t>
  </si>
  <si>
    <t>Сумма с учетом вашей скидки</t>
  </si>
  <si>
    <t>Кол-во</t>
  </si>
  <si>
    <t>Обязательная опция при многомодульной комбинации наружных блоков</t>
  </si>
  <si>
    <t xml:space="preserve">ASHE07LACH  </t>
  </si>
  <si>
    <t xml:space="preserve">ASHE09LACH   </t>
  </si>
  <si>
    <t xml:space="preserve">ASHE12LACH   </t>
  </si>
  <si>
    <t xml:space="preserve">ASHE14LACH   </t>
  </si>
  <si>
    <t>UTY-RNKG</t>
  </si>
  <si>
    <t>UTY-RHKG</t>
  </si>
  <si>
    <t>UTY-LNHG</t>
  </si>
  <si>
    <t>UTY-RSKG</t>
  </si>
  <si>
    <t>UTY-CGGG</t>
  </si>
  <si>
    <t>ARXD07LATH</t>
  </si>
  <si>
    <t>ARXD09LATH</t>
  </si>
  <si>
    <t>ARXD12LATH</t>
  </si>
  <si>
    <t>ARXD14LATH</t>
  </si>
  <si>
    <t>ARXD18LATH</t>
  </si>
  <si>
    <t>ARXD24LATH</t>
  </si>
  <si>
    <t>UTY-DСGG</t>
  </si>
  <si>
    <t>UTY-TEKX</t>
  </si>
  <si>
    <t>Конвектор внешнего переключения</t>
  </si>
  <si>
    <t>AUXD18LALH</t>
  </si>
  <si>
    <t>AUXD24LALH</t>
  </si>
  <si>
    <t>Сет. конвертер для подключения
группового ПУ UTY-CGGG или для подключения сплит-системы к сети VRF</t>
  </si>
  <si>
    <t>Сетевой конвертор для подключения к сети системы VRF V II</t>
  </si>
  <si>
    <t xml:space="preserve">Сетевой конвертор для подключения к сети системы VRF S и V </t>
  </si>
  <si>
    <t>Выносной датчик температуры</t>
  </si>
  <si>
    <t xml:space="preserve">Дренажный насос для ARHF09-18 и ARHF22LALU </t>
  </si>
  <si>
    <t>UTY-VGGX</t>
  </si>
  <si>
    <t>UTY-VLGX</t>
  </si>
  <si>
    <t>UTY-VSGX</t>
  </si>
  <si>
    <t>UTY-ASGX</t>
  </si>
  <si>
    <t>UTY-APGX</t>
  </si>
  <si>
    <t>ИК-приемник  для канальных блоков</t>
  </si>
  <si>
    <t xml:space="preserve">Диагностическая программа мониторинга через Интернет </t>
  </si>
  <si>
    <r>
      <t xml:space="preserve">ARXB24LATH  </t>
    </r>
    <r>
      <rPr>
        <b/>
        <sz val="10"/>
        <color indexed="14"/>
        <rFont val="Times New Roman"/>
        <family val="1"/>
      </rPr>
      <t>НСД</t>
    </r>
  </si>
  <si>
    <r>
      <t xml:space="preserve">ARXB30LATH </t>
    </r>
    <r>
      <rPr>
        <b/>
        <sz val="10"/>
        <color indexed="14"/>
        <rFont val="Times New Roman"/>
        <family val="1"/>
      </rPr>
      <t xml:space="preserve"> НСД</t>
    </r>
  </si>
  <si>
    <r>
      <t xml:space="preserve">ARXB36LATH  </t>
    </r>
    <r>
      <rPr>
        <b/>
        <sz val="10"/>
        <color indexed="14"/>
        <rFont val="Times New Roman"/>
        <family val="1"/>
      </rPr>
      <t>НСД</t>
    </r>
  </si>
  <si>
    <r>
      <t xml:space="preserve">ARXB45LATH  </t>
    </r>
    <r>
      <rPr>
        <b/>
        <sz val="10"/>
        <color indexed="14"/>
        <rFont val="Times New Roman"/>
        <family val="1"/>
      </rPr>
      <t>НСД</t>
    </r>
  </si>
  <si>
    <r>
      <t xml:space="preserve">ARXC36LATH </t>
    </r>
    <r>
      <rPr>
        <b/>
        <sz val="10"/>
        <color indexed="14"/>
        <rFont val="Times New Roman"/>
        <family val="1"/>
      </rPr>
      <t xml:space="preserve"> ВСД</t>
    </r>
  </si>
  <si>
    <r>
      <t xml:space="preserve">ARXC45LATH  </t>
    </r>
    <r>
      <rPr>
        <b/>
        <sz val="10"/>
        <color indexed="14"/>
        <rFont val="Times New Roman"/>
        <family val="1"/>
      </rPr>
      <t>ВСД</t>
    </r>
  </si>
  <si>
    <r>
      <t xml:space="preserve">ARXC60LATH  </t>
    </r>
    <r>
      <rPr>
        <b/>
        <sz val="10"/>
        <color indexed="14"/>
        <rFont val="Times New Roman"/>
        <family val="1"/>
      </rPr>
      <t>ВСД</t>
    </r>
  </si>
  <si>
    <r>
      <t xml:space="preserve">ARXC72LATH </t>
    </r>
    <r>
      <rPr>
        <b/>
        <sz val="10"/>
        <color indexed="14"/>
        <rFont val="Times New Roman"/>
        <family val="1"/>
      </rPr>
      <t xml:space="preserve"> ВСД</t>
    </r>
  </si>
  <si>
    <r>
      <t xml:space="preserve">ARXC90LATH  </t>
    </r>
    <r>
      <rPr>
        <b/>
        <sz val="10"/>
        <color indexed="14"/>
        <rFont val="Times New Roman"/>
        <family val="1"/>
      </rPr>
      <t>ВСД</t>
    </r>
  </si>
  <si>
    <t>UTZ-PX1NBA</t>
  </si>
  <si>
    <t>Дистрибьютор оставляет за собой право изменения настоящего прайс-листа в любой момент с предварительным  уведомлением.</t>
  </si>
  <si>
    <t>Модель</t>
  </si>
  <si>
    <t>Мощность, кВт</t>
  </si>
  <si>
    <t>охл.</t>
  </si>
  <si>
    <t>нагрев</t>
  </si>
  <si>
    <t>Аксессуары</t>
  </si>
  <si>
    <t>UTD-RS100</t>
  </si>
  <si>
    <t>Наименование</t>
  </si>
  <si>
    <t>Усилитель сигнала</t>
  </si>
  <si>
    <t>UTR-YRDA</t>
  </si>
  <si>
    <t xml:space="preserve">Внутренние блоки канального типа </t>
  </si>
  <si>
    <r>
      <t>Общий объем, м</t>
    </r>
    <r>
      <rPr>
        <b/>
        <vertAlign val="superscript"/>
        <sz val="10"/>
        <rFont val="Arial"/>
        <family val="2"/>
      </rPr>
      <t>3</t>
    </r>
  </si>
  <si>
    <t>Прайс-лист  2012 года</t>
  </si>
  <si>
    <t>Внесите в красную ячейку соответствующее значение вашей скидки</t>
  </si>
  <si>
    <t>Ваша скидка</t>
  </si>
  <si>
    <t>UTY-VGGXZ1</t>
  </si>
  <si>
    <t>Яблочно-катехиновый+ионный деодорирующий фильтры (комплек 1+1 шт.)</t>
  </si>
  <si>
    <t>UTZ-KXGC</t>
  </si>
  <si>
    <t>UTZ-KXGA</t>
  </si>
  <si>
    <t>Комплект изоляции для работы в условиях высокой влажности</t>
  </si>
  <si>
    <t>UTD-GHSA-W</t>
  </si>
  <si>
    <t>UTD-GHSB-W</t>
  </si>
  <si>
    <t>UTB-GWC</t>
  </si>
  <si>
    <t>UTY-PEGX</t>
  </si>
  <si>
    <t>UTZ-KXGB</t>
  </si>
  <si>
    <t>UTD-GHSC-W</t>
  </si>
  <si>
    <t>Регулируемые жалюзи</t>
  </si>
  <si>
    <t>Дополнительное програмное обеспечение для системного контроллера</t>
  </si>
  <si>
    <t>Соединительный кабель для подключения внешнего управления и вывода индикации работы наружных блоков</t>
  </si>
  <si>
    <t>Соединительный кабель для подключения внешнего управления к внутренним блокам (без подключения источника питания)</t>
  </si>
  <si>
    <t>Соединительный кабель для подключения внешнего управления к внутренним блокам (с подключением источника питания)</t>
  </si>
  <si>
    <t>Соединительный кабель для вывода внешней индикации работы внутренних блоков</t>
  </si>
  <si>
    <t>Цена комплекта с вашей скидкой, USD</t>
  </si>
  <si>
    <t>Цена  с вашей скидкой поблочно, USD</t>
  </si>
  <si>
    <t>Внутренний блок комплектуется ИК-пультом, дренажным насосом и воздушным фильтром</t>
  </si>
  <si>
    <t>Состав 
комплекта</t>
  </si>
  <si>
    <t>Розничная цена поблочно, USD</t>
  </si>
  <si>
    <t>Розничная цена комплекта, USD</t>
  </si>
  <si>
    <t xml:space="preserve">Инверторные наружные блоки с возможностью подключения нескольких внутренних блоков. Высокая эффективность, большая длина трассы, простой монтаж. </t>
  </si>
  <si>
    <t>Внутренние блоки кассетного типа компактные  (R410a, тепло/холод)</t>
  </si>
  <si>
    <t>Инверторная  мультизональная система Airstage V II</t>
  </si>
  <si>
    <t>Наружные блоки мини-V II  (R410a, тепло/холод)</t>
  </si>
  <si>
    <t>Наружные блоки V II  (R410a, тепло/холод)</t>
  </si>
  <si>
    <t>Внутренние блоки настенного типа c встроенным ЭРВ клапаном</t>
  </si>
  <si>
    <t>Ионный деодорирующий и яблочно-катехиновый фильтр</t>
  </si>
  <si>
    <t>Внутренние блоки настенного типа c выносным ЭРВ клапаном</t>
  </si>
  <si>
    <t>Внутренний блок комплектуется дренажным насосом и воздушным фильтром</t>
  </si>
  <si>
    <r>
      <t xml:space="preserve">ASHE07LACH </t>
    </r>
  </si>
  <si>
    <t>ASHE09LACH</t>
  </si>
  <si>
    <r>
      <t>ASHE12LACH</t>
    </r>
    <r>
      <rPr>
        <b/>
        <sz val="10"/>
        <color indexed="12"/>
        <rFont val="Times New Roman"/>
        <family val="1"/>
      </rPr>
      <t xml:space="preserve">  </t>
    </r>
  </si>
  <si>
    <r>
      <t>ASHE14LACH</t>
    </r>
    <r>
      <rPr>
        <b/>
        <sz val="10"/>
        <color indexed="12"/>
        <rFont val="Times New Roman"/>
        <family val="1"/>
      </rPr>
      <t xml:space="preserve">   </t>
    </r>
  </si>
  <si>
    <t xml:space="preserve">ASHA07LACH  </t>
  </si>
  <si>
    <t xml:space="preserve">ASHA09LACH   </t>
  </si>
  <si>
    <t xml:space="preserve">ASHA12LACH </t>
  </si>
  <si>
    <t xml:space="preserve">ASHA14LACH </t>
  </si>
  <si>
    <t>Внутренние блоки кассетного типа  (R410a, тепло/холод)</t>
  </si>
  <si>
    <t xml:space="preserve">AUXB07LALH </t>
  </si>
  <si>
    <t xml:space="preserve">AUXB12LALH </t>
  </si>
  <si>
    <t xml:space="preserve">AUXB14LALH </t>
  </si>
  <si>
    <t xml:space="preserve">AUXB24LALH </t>
  </si>
  <si>
    <t>Внутренние блоки напольно-подпотолочного и подпотолочного типа  (R410a, тепло/холод)</t>
  </si>
  <si>
    <t>Внутренний блок комплектуется воздушными фильтрами</t>
  </si>
  <si>
    <t>AJHA36LALH</t>
  </si>
  <si>
    <t>AJHA45LALH</t>
  </si>
  <si>
    <t>AJHA54LALH</t>
  </si>
  <si>
    <t>* UTR-EV09XB и UTR-EV14XB являются обязательными опциями.</t>
  </si>
  <si>
    <t>Комплект разветвителей для модулей наружных блоков</t>
  </si>
  <si>
    <t>ИК-приемник  для канальных блоков (за исключением ARXD-L)</t>
  </si>
  <si>
    <t>AJGA54LCLR</t>
  </si>
  <si>
    <t>UTR-EV2A*L</t>
  </si>
  <si>
    <r>
      <t xml:space="preserve">ASG12UFADR </t>
    </r>
    <r>
      <rPr>
        <b/>
        <sz val="10"/>
        <color indexed="10"/>
        <rFont val="Times New Roman"/>
        <family val="1"/>
      </rPr>
      <t>*</t>
    </r>
  </si>
  <si>
    <t>ASG12UFADR</t>
  </si>
  <si>
    <r>
      <t xml:space="preserve">ASG14UFADR </t>
    </r>
    <r>
      <rPr>
        <b/>
        <sz val="10"/>
        <color indexed="10"/>
        <rFont val="Times New Roman"/>
        <family val="1"/>
      </rPr>
      <t>*</t>
    </r>
  </si>
  <si>
    <t>ASG14UFADR</t>
  </si>
  <si>
    <t>UTR-EV3*L</t>
  </si>
  <si>
    <t>ARXA07LALR</t>
  </si>
  <si>
    <t>ARXA09LALR</t>
  </si>
  <si>
    <t>ARXA12LALR</t>
  </si>
  <si>
    <t>ARXA18LBLR</t>
  </si>
  <si>
    <r>
      <t xml:space="preserve">AR45UFAAR </t>
    </r>
    <r>
      <rPr>
        <b/>
        <sz val="10"/>
        <color indexed="10"/>
        <rFont val="Times New Roman"/>
        <family val="1"/>
      </rPr>
      <t>*</t>
    </r>
  </si>
  <si>
    <t>AR45UFAAR</t>
  </si>
  <si>
    <r>
      <t xml:space="preserve">AU7UFAAR </t>
    </r>
    <r>
      <rPr>
        <b/>
        <sz val="10"/>
        <color indexed="10"/>
        <rFont val="Times New Roman"/>
        <family val="1"/>
      </rPr>
      <t>*</t>
    </r>
  </si>
  <si>
    <t>AU7UFAAR</t>
  </si>
  <si>
    <t>UTG-UDGD-W</t>
  </si>
  <si>
    <r>
      <t xml:space="preserve">AU9UFAAR 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12"/>
        <rFont val="Times New Roman"/>
        <family val="1"/>
      </rPr>
      <t xml:space="preserve">  </t>
    </r>
  </si>
  <si>
    <t>AU9UFAAR</t>
  </si>
  <si>
    <t>UTG-UDG-DW</t>
  </si>
  <si>
    <r>
      <t>AU12UFAAR</t>
    </r>
    <r>
      <rPr>
        <b/>
        <sz val="10"/>
        <color indexed="10"/>
        <rFont val="Times New Roman"/>
        <family val="1"/>
      </rPr>
      <t xml:space="preserve"> *</t>
    </r>
  </si>
  <si>
    <t>AU12UFAAR</t>
  </si>
  <si>
    <r>
      <t xml:space="preserve">AU18UFAAR </t>
    </r>
    <r>
      <rPr>
        <b/>
        <sz val="10"/>
        <color indexed="10"/>
        <rFont val="Times New Roman"/>
        <family val="1"/>
      </rPr>
      <t>*</t>
    </r>
  </si>
  <si>
    <t>AU18UFAAR</t>
  </si>
  <si>
    <r>
      <t xml:space="preserve">AUG20UFARR </t>
    </r>
    <r>
      <rPr>
        <b/>
        <sz val="10"/>
        <color indexed="10"/>
        <rFont val="Times New Roman"/>
        <family val="1"/>
      </rPr>
      <t>*</t>
    </r>
  </si>
  <si>
    <t>AUG20UFARR</t>
  </si>
  <si>
    <r>
      <t xml:space="preserve">AUG25UFARR </t>
    </r>
    <r>
      <rPr>
        <b/>
        <sz val="10"/>
        <color indexed="10"/>
        <rFont val="Times New Roman"/>
        <family val="1"/>
      </rPr>
      <t>*</t>
    </r>
  </si>
  <si>
    <t>AUG25UFARR</t>
  </si>
  <si>
    <r>
      <t>AUG36UFASR</t>
    </r>
    <r>
      <rPr>
        <b/>
        <sz val="10"/>
        <color indexed="10"/>
        <rFont val="Times New Roman"/>
        <family val="1"/>
      </rPr>
      <t xml:space="preserve"> *</t>
    </r>
  </si>
  <si>
    <t>AUG36UFASR</t>
  </si>
  <si>
    <r>
      <t xml:space="preserve">AUG45UFASR </t>
    </r>
    <r>
      <rPr>
        <b/>
        <sz val="10"/>
        <color indexed="10"/>
        <rFont val="Times New Roman"/>
        <family val="1"/>
      </rPr>
      <t>*</t>
    </r>
  </si>
  <si>
    <t>AUG45UFASR</t>
  </si>
  <si>
    <t>UTR-EV2A(AXL)</t>
  </si>
  <si>
    <t>UTR-EV3(XL)</t>
  </si>
  <si>
    <t>UTR-BP054X</t>
  </si>
  <si>
    <t>Разветвитель</t>
  </si>
  <si>
    <t>UTB-GUB</t>
  </si>
  <si>
    <t xml:space="preserve">Проводной ПДУ </t>
  </si>
  <si>
    <t xml:space="preserve">Упрощ. ПДУ для отелей (с управлением режимами) </t>
  </si>
  <si>
    <t>UTB-GRA</t>
  </si>
  <si>
    <t>Упрощенный проводной пульт без управления режимами</t>
  </si>
  <si>
    <t>UTB-GDB</t>
  </si>
  <si>
    <t>UTR-YGCA</t>
  </si>
  <si>
    <t>Сетевой конвектор</t>
  </si>
  <si>
    <t>UTR-YESA</t>
  </si>
  <si>
    <t>Контроллер внешнего управления</t>
  </si>
  <si>
    <t>Дренажный насос для ARXA7-22</t>
  </si>
  <si>
    <t>UTR-FA08</t>
  </si>
  <si>
    <t>Воздушный фильтр</t>
  </si>
  <si>
    <t>UTD-LF270</t>
  </si>
  <si>
    <t>Фильтр с длительным сроком службы для ARXB25-30, AR36-45</t>
  </si>
  <si>
    <t>Круглый фланец для  ARXB25-30, AR36-45</t>
  </si>
  <si>
    <t>Прямоугольный фланец для ARXB25-30, AR36-45</t>
  </si>
  <si>
    <t>UTR-HD546U</t>
  </si>
  <si>
    <t>Коллектор (до 6 блоков)</t>
  </si>
  <si>
    <t>Инверторная  мультизональная система Airstage J</t>
  </si>
  <si>
    <t xml:space="preserve">Внутренний блок комплектуется ИК-пультом и воздушными фильтрами </t>
  </si>
  <si>
    <t>Все внутренние блоки бытовой серии укомплектованы дистанционными ИК пультами управления. 
* Выносные электронно-регулирующие клапаны UTR-EV2A*L и UTR-EV3A*L являются обязательными опциями для всех внутренних блоков серии J.</t>
  </si>
  <si>
    <t>Внутренний блок комплектуется ИК-пультом и ИК-приёмником.</t>
  </si>
  <si>
    <t>ARXA07LALR *</t>
  </si>
  <si>
    <t>ARXA09LALR *</t>
  </si>
  <si>
    <t>ARXA12LALR *</t>
  </si>
  <si>
    <t>ARXA18LBLR *</t>
  </si>
  <si>
    <t>Выносной ЭРВ клапан необходим для всех внутренних блоков данной серии</t>
  </si>
  <si>
    <t xml:space="preserve">ASHA18LACH   </t>
  </si>
  <si>
    <t xml:space="preserve">ASHA24LACH   </t>
  </si>
  <si>
    <t xml:space="preserve">ASHA30LACH </t>
  </si>
  <si>
    <t>ABHA12LBTH</t>
  </si>
  <si>
    <t>ABHA18LBTH</t>
  </si>
  <si>
    <t>ABHA14LBTH</t>
  </si>
  <si>
    <t>ABHA24LBTH</t>
  </si>
  <si>
    <t>ABHA30LBTH</t>
  </si>
  <si>
    <t>ABHA36LBTH</t>
  </si>
  <si>
    <t>ABHA45LBTH</t>
  </si>
  <si>
    <t>ABHA54LBTH</t>
  </si>
  <si>
    <t>Наружные блоки Airstage J  (R410a, тепло/холод) (сняты с производства, есть в наличии)</t>
  </si>
  <si>
    <t>Внутренние блоки настенного типа  (сняты с производства, есть в наличии)</t>
  </si>
  <si>
    <t>Внутренние блоки кассетного типа   (R410a, тепло/холод) (сняты с производства, есть в наличии)</t>
  </si>
  <si>
    <t>Внутренние блоки канального типа  (R410a, тепло/холод) (сняты с производства, есть в наличии)</t>
  </si>
  <si>
    <t>Действителен с 11 октября 2012 года</t>
  </si>
  <si>
    <r>
      <t xml:space="preserve">Обращаем Ваше внимание, что прайс-лист не является  технической документацией.      </t>
    </r>
    <r>
      <rPr>
        <b/>
        <sz val="10"/>
        <rFont val="Arial"/>
        <family val="2"/>
      </rPr>
      <t xml:space="preserve">    
Для подбора оборудования или уточнения его технических характеристик используйте пожалуйста соответствующие технические материалы.      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</si>
</sst>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  <numFmt numFmtId="187" formatCode="#,##0_р_."/>
    <numFmt numFmtId="188" formatCode="#,##0&quot;р.&quot;"/>
    <numFmt numFmtId="189" formatCode="[$$-409]#,##0"/>
    <numFmt numFmtId="190" formatCode="0.0%"/>
    <numFmt numFmtId="191" formatCode="#,##0.00&quot;р.&quot;"/>
    <numFmt numFmtId="192" formatCode="#,##0.00_р_."/>
    <numFmt numFmtId="193" formatCode="[$$-409]#,##0.00"/>
    <numFmt numFmtId="194" formatCode="#,##0;&quot;▲&quot;#,##0"/>
    <numFmt numFmtId="195" formatCode="0.0000"/>
    <numFmt numFmtId="196" formatCode="0.0000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 tint="0.24998000264167786"/>
      <name val="Arial"/>
      <family val="2"/>
    </font>
    <font>
      <sz val="12"/>
      <color theme="1" tint="0.24998000264167786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medium">
        <color theme="1" tint="0.2499500066041946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9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85" fontId="4" fillId="0" borderId="0" xfId="0" applyNumberFormat="1" applyFont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0" xfId="0" applyNumberFormat="1" applyFont="1" applyFill="1" applyBorder="1" applyAlignment="1">
      <alignment horizontal="left" vertical="center"/>
    </xf>
    <xf numFmtId="0" fontId="64" fillId="34" borderId="12" xfId="0" applyFont="1" applyFill="1" applyBorder="1" applyAlignment="1">
      <alignment horizontal="center" vertical="center" wrapText="1"/>
    </xf>
    <xf numFmtId="188" fontId="64" fillId="34" borderId="12" xfId="44" applyNumberFormat="1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vertical="center" wrapText="1"/>
    </xf>
    <xf numFmtId="9" fontId="65" fillId="0" borderId="14" xfId="0" applyNumberFormat="1" applyFont="1" applyBorder="1" applyAlignment="1">
      <alignment horizontal="center" vertical="center"/>
    </xf>
    <xf numFmtId="185" fontId="65" fillId="0" borderId="10" xfId="0" applyNumberFormat="1" applyFont="1" applyBorder="1" applyAlignment="1">
      <alignment horizontal="center" vertical="center"/>
    </xf>
    <xf numFmtId="185" fontId="65" fillId="0" borderId="15" xfId="0" applyNumberFormat="1" applyFont="1" applyBorder="1" applyAlignment="1">
      <alignment horizontal="center" vertical="center"/>
    </xf>
    <xf numFmtId="9" fontId="65" fillId="0" borderId="16" xfId="0" applyNumberFormat="1" applyFont="1" applyBorder="1" applyAlignment="1">
      <alignment horizontal="center" vertical="center"/>
    </xf>
    <xf numFmtId="185" fontId="65" fillId="0" borderId="17" xfId="0" applyNumberFormat="1" applyFont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1" fontId="67" fillId="35" borderId="10" xfId="0" applyNumberFormat="1" applyFont="1" applyFill="1" applyBorder="1" applyAlignment="1">
      <alignment horizontal="center" vertical="center"/>
    </xf>
    <xf numFmtId="1" fontId="67" fillId="35" borderId="17" xfId="0" applyNumberFormat="1" applyFont="1" applyFill="1" applyBorder="1" applyAlignment="1">
      <alignment horizontal="center" vertical="center"/>
    </xf>
    <xf numFmtId="0" fontId="68" fillId="36" borderId="21" xfId="0" applyFont="1" applyFill="1" applyBorder="1" applyAlignment="1">
      <alignment vertical="center"/>
    </xf>
    <xf numFmtId="0" fontId="68" fillId="36" borderId="12" xfId="0" applyFont="1" applyFill="1" applyBorder="1" applyAlignment="1">
      <alignment vertical="center"/>
    </xf>
    <xf numFmtId="0" fontId="69" fillId="33" borderId="22" xfId="0" applyFont="1" applyFill="1" applyBorder="1" applyAlignment="1">
      <alignment horizontal="right" vertical="center"/>
    </xf>
    <xf numFmtId="0" fontId="69" fillId="33" borderId="0" xfId="0" applyFont="1" applyFill="1" applyBorder="1" applyAlignment="1">
      <alignment horizontal="right" vertical="center"/>
    </xf>
    <xf numFmtId="0" fontId="69" fillId="33" borderId="2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 indent="1"/>
    </xf>
    <xf numFmtId="9" fontId="70" fillId="36" borderId="2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189" fontId="6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189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180" fontId="65" fillId="0" borderId="28" xfId="0" applyNumberFormat="1" applyFont="1" applyBorder="1" applyAlignment="1">
      <alignment horizontal="center" vertical="center"/>
    </xf>
    <xf numFmtId="180" fontId="65" fillId="0" borderId="29" xfId="0" applyNumberFormat="1" applyFont="1" applyBorder="1" applyAlignment="1">
      <alignment horizontal="center" vertical="center"/>
    </xf>
    <xf numFmtId="180" fontId="65" fillId="0" borderId="30" xfId="0" applyNumberFormat="1" applyFont="1" applyBorder="1" applyAlignment="1">
      <alignment horizontal="center" vertical="center"/>
    </xf>
    <xf numFmtId="189" fontId="67" fillId="33" borderId="28" xfId="0" applyNumberFormat="1" applyFont="1" applyFill="1" applyBorder="1" applyAlignment="1">
      <alignment horizontal="right" vertical="center" indent="1"/>
    </xf>
    <xf numFmtId="189" fontId="67" fillId="33" borderId="31" xfId="0" applyNumberFormat="1" applyFont="1" applyFill="1" applyBorder="1" applyAlignment="1">
      <alignment horizontal="right" vertical="center" indent="1"/>
    </xf>
    <xf numFmtId="9" fontId="65" fillId="0" borderId="32" xfId="0" applyNumberFormat="1" applyFont="1" applyBorder="1" applyAlignment="1">
      <alignment horizontal="center" vertical="center"/>
    </xf>
    <xf numFmtId="9" fontId="65" fillId="0" borderId="33" xfId="0" applyNumberFormat="1" applyFont="1" applyBorder="1" applyAlignment="1">
      <alignment horizontal="center" vertical="center"/>
    </xf>
    <xf numFmtId="9" fontId="65" fillId="0" borderId="34" xfId="0" applyNumberFormat="1" applyFont="1" applyBorder="1" applyAlignment="1">
      <alignment horizontal="center" vertical="center"/>
    </xf>
    <xf numFmtId="1" fontId="67" fillId="35" borderId="14" xfId="0" applyNumberFormat="1" applyFont="1" applyFill="1" applyBorder="1" applyAlignment="1">
      <alignment horizontal="center" vertical="center"/>
    </xf>
    <xf numFmtId="1" fontId="67" fillId="35" borderId="35" xfId="0" applyNumberFormat="1" applyFont="1" applyFill="1" applyBorder="1" applyAlignment="1">
      <alignment horizontal="center" vertical="center"/>
    </xf>
    <xf numFmtId="1" fontId="67" fillId="35" borderId="16" xfId="0" applyNumberFormat="1" applyFont="1" applyFill="1" applyBorder="1" applyAlignment="1">
      <alignment horizontal="center" vertical="center"/>
    </xf>
    <xf numFmtId="189" fontId="67" fillId="0" borderId="28" xfId="0" applyNumberFormat="1" applyFont="1" applyFill="1" applyBorder="1" applyAlignment="1">
      <alignment horizontal="right" vertical="center" indent="1"/>
    </xf>
    <xf numFmtId="189" fontId="67" fillId="0" borderId="30" xfId="0" applyNumberFormat="1" applyFont="1" applyFill="1" applyBorder="1" applyAlignment="1">
      <alignment horizontal="right" vertical="center" indent="1"/>
    </xf>
    <xf numFmtId="0" fontId="13" fillId="0" borderId="22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indent="1"/>
    </xf>
    <xf numFmtId="0" fontId="67" fillId="0" borderId="18" xfId="0" applyFont="1" applyBorder="1" applyAlignment="1">
      <alignment horizontal="left" vertical="center" indent="1"/>
    </xf>
    <xf numFmtId="0" fontId="67" fillId="0" borderId="20" xfId="0" applyFont="1" applyBorder="1" applyAlignment="1">
      <alignment horizontal="left" vertical="center" indent="1"/>
    </xf>
    <xf numFmtId="0" fontId="67" fillId="0" borderId="19" xfId="0" applyFont="1" applyBorder="1" applyAlignment="1">
      <alignment horizontal="left" vertical="center" indent="1"/>
    </xf>
    <xf numFmtId="0" fontId="71" fillId="0" borderId="36" xfId="0" applyFont="1" applyBorder="1" applyAlignment="1">
      <alignment horizontal="left" vertical="center" indent="1"/>
    </xf>
    <xf numFmtId="180" fontId="13" fillId="35" borderId="37" xfId="0" applyNumberFormat="1" applyFont="1" applyFill="1" applyBorder="1" applyAlignment="1">
      <alignment horizontal="center" vertical="center"/>
    </xf>
    <xf numFmtId="189" fontId="67" fillId="33" borderId="38" xfId="0" applyNumberFormat="1" applyFont="1" applyFill="1" applyBorder="1" applyAlignment="1">
      <alignment horizontal="right" vertical="center" indent="1"/>
    </xf>
    <xf numFmtId="189" fontId="67" fillId="33" borderId="20" xfId="0" applyNumberFormat="1" applyFont="1" applyFill="1" applyBorder="1" applyAlignment="1">
      <alignment horizontal="right" vertical="center" indent="1"/>
    </xf>
    <xf numFmtId="189" fontId="67" fillId="33" borderId="18" xfId="0" applyNumberFormat="1" applyFont="1" applyFill="1" applyBorder="1" applyAlignment="1">
      <alignment horizontal="right" vertical="center" indent="1"/>
    </xf>
    <xf numFmtId="189" fontId="67" fillId="0" borderId="18" xfId="0" applyNumberFormat="1" applyFont="1" applyFill="1" applyBorder="1" applyAlignment="1">
      <alignment horizontal="right" vertical="center" indent="1"/>
    </xf>
    <xf numFmtId="189" fontId="67" fillId="0" borderId="19" xfId="0" applyNumberFormat="1" applyFont="1" applyFill="1" applyBorder="1" applyAlignment="1">
      <alignment horizontal="right" vertical="center" indent="1"/>
    </xf>
    <xf numFmtId="189" fontId="67" fillId="0" borderId="20" xfId="0" applyNumberFormat="1" applyFont="1" applyFill="1" applyBorder="1" applyAlignment="1">
      <alignment horizontal="right" vertical="center" indent="1"/>
    </xf>
    <xf numFmtId="0" fontId="66" fillId="35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9" fontId="4" fillId="0" borderId="0" xfId="0" applyNumberFormat="1" applyFont="1" applyAlignment="1">
      <alignment horizontal="left"/>
    </xf>
    <xf numFmtId="0" fontId="64" fillId="34" borderId="36" xfId="0" applyFont="1" applyFill="1" applyBorder="1" applyAlignment="1">
      <alignment horizontal="left" vertical="center"/>
    </xf>
    <xf numFmtId="189" fontId="67" fillId="33" borderId="36" xfId="0" applyNumberFormat="1" applyFont="1" applyFill="1" applyBorder="1" applyAlignment="1">
      <alignment horizontal="right" vertical="center" indent="1"/>
    </xf>
    <xf numFmtId="189" fontId="67" fillId="0" borderId="36" xfId="0" applyNumberFormat="1" applyFont="1" applyFill="1" applyBorder="1" applyAlignment="1">
      <alignment horizontal="right" vertical="center" indent="1"/>
    </xf>
    <xf numFmtId="0" fontId="5" fillId="0" borderId="36" xfId="0" applyFont="1" applyBorder="1" applyAlignment="1">
      <alignment/>
    </xf>
    <xf numFmtId="0" fontId="67" fillId="0" borderId="36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189" fontId="6" fillId="0" borderId="36" xfId="0" applyNumberFormat="1" applyFont="1" applyFill="1" applyBorder="1" applyAlignment="1">
      <alignment horizontal="center" vertical="center"/>
    </xf>
    <xf numFmtId="9" fontId="65" fillId="0" borderId="36" xfId="0" applyNumberFormat="1" applyFont="1" applyBorder="1" applyAlignment="1">
      <alignment horizontal="center" vertical="center"/>
    </xf>
    <xf numFmtId="1" fontId="67" fillId="35" borderId="36" xfId="0" applyNumberFormat="1" applyFont="1" applyFill="1" applyBorder="1" applyAlignment="1">
      <alignment horizontal="center" vertical="center"/>
    </xf>
    <xf numFmtId="185" fontId="65" fillId="0" borderId="36" xfId="0" applyNumberFormat="1" applyFont="1" applyBorder="1" applyAlignment="1">
      <alignment horizontal="center" vertical="center"/>
    </xf>
    <xf numFmtId="180" fontId="65" fillId="0" borderId="36" xfId="0" applyNumberFormat="1" applyFont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188" fontId="64" fillId="34" borderId="39" xfId="44" applyNumberFormat="1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horizontal="center" vertical="center" wrapText="1"/>
    </xf>
    <xf numFmtId="0" fontId="64" fillId="34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 indent="1"/>
    </xf>
    <xf numFmtId="0" fontId="8" fillId="0" borderId="36" xfId="0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64" fillId="34" borderId="42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 indent="1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85" fontId="4" fillId="37" borderId="0" xfId="65" applyNumberFormat="1" applyFont="1" applyFill="1" applyBorder="1" applyAlignment="1">
      <alignment horizontal="center" vertical="center"/>
    </xf>
    <xf numFmtId="2" fontId="4" fillId="37" borderId="0" xfId="65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89" fontId="17" fillId="0" borderId="28" xfId="0" applyNumberFormat="1" applyFont="1" applyFill="1" applyBorder="1" applyAlignment="1">
      <alignment horizontal="right" vertical="center" indent="1"/>
    </xf>
    <xf numFmtId="189" fontId="17" fillId="0" borderId="31" xfId="0" applyNumberFormat="1" applyFont="1" applyFill="1" applyBorder="1" applyAlignment="1">
      <alignment horizontal="right" vertical="center" indent="1"/>
    </xf>
    <xf numFmtId="189" fontId="17" fillId="37" borderId="31" xfId="0" applyNumberFormat="1" applyFont="1" applyFill="1" applyBorder="1" applyAlignment="1">
      <alignment horizontal="right" vertical="center" indent="1"/>
    </xf>
    <xf numFmtId="0" fontId="7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188" fontId="64" fillId="34" borderId="36" xfId="44" applyNumberFormat="1" applyFont="1" applyFill="1" applyBorder="1" applyAlignment="1">
      <alignment horizontal="center" vertical="center" wrapText="1"/>
    </xf>
    <xf numFmtId="0" fontId="68" fillId="36" borderId="12" xfId="0" applyFont="1" applyFill="1" applyBorder="1" applyAlignment="1">
      <alignment horizontal="right" vertical="center"/>
    </xf>
    <xf numFmtId="0" fontId="69" fillId="36" borderId="12" xfId="0" applyFont="1" applyFill="1" applyBorder="1" applyAlignment="1">
      <alignment horizontal="right" indent="1"/>
    </xf>
    <xf numFmtId="0" fontId="69" fillId="36" borderId="13" xfId="0" applyFont="1" applyFill="1" applyBorder="1" applyAlignment="1">
      <alignment horizontal="right" indent="1"/>
    </xf>
    <xf numFmtId="9" fontId="13" fillId="0" borderId="0" xfId="0" applyNumberFormat="1" applyFont="1" applyFill="1" applyBorder="1" applyAlignment="1">
      <alignment horizontal="right" vertical="center" wrapText="1" indent="1"/>
    </xf>
    <xf numFmtId="9" fontId="13" fillId="0" borderId="23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0" fontId="64" fillId="34" borderId="36" xfId="0" applyFont="1" applyFill="1" applyBorder="1" applyAlignment="1">
      <alignment horizontal="center" vertical="center"/>
    </xf>
    <xf numFmtId="49" fontId="64" fillId="34" borderId="36" xfId="63" applyNumberFormat="1" applyFont="1" applyFill="1" applyBorder="1" applyAlignment="1">
      <alignment horizontal="center" vertical="center"/>
    </xf>
    <xf numFmtId="49" fontId="64" fillId="34" borderId="36" xfId="63" applyNumberFormat="1" applyFont="1" applyFill="1" applyBorder="1" applyAlignment="1">
      <alignment horizontal="center" vertical="center" wrapText="1"/>
    </xf>
    <xf numFmtId="189" fontId="64" fillId="34" borderId="36" xfId="44" applyNumberFormat="1" applyFont="1" applyFill="1" applyBorder="1" applyAlignment="1">
      <alignment horizontal="center" vertical="center" wrapText="1"/>
    </xf>
    <xf numFmtId="1" fontId="64" fillId="34" borderId="36" xfId="63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185" fontId="64" fillId="34" borderId="36" xfId="0" applyNumberFormat="1" applyFont="1" applyFill="1" applyBorder="1" applyAlignment="1">
      <alignment horizontal="center" vertical="center" wrapText="1"/>
    </xf>
    <xf numFmtId="1" fontId="64" fillId="34" borderId="36" xfId="0" applyNumberFormat="1" applyFont="1" applyFill="1" applyBorder="1" applyAlignment="1">
      <alignment horizontal="center" vertical="center" wrapText="1"/>
    </xf>
    <xf numFmtId="9" fontId="64" fillId="34" borderId="36" xfId="44" applyNumberFormat="1" applyFont="1" applyFill="1" applyBorder="1" applyAlignment="1">
      <alignment horizontal="center" vertical="center" wrapText="1"/>
    </xf>
    <xf numFmtId="0" fontId="70" fillId="34" borderId="43" xfId="0" applyFont="1" applyFill="1" applyBorder="1" applyAlignment="1">
      <alignment horizontal="left" vertical="center" indent="1"/>
    </xf>
    <xf numFmtId="0" fontId="70" fillId="34" borderId="39" xfId="0" applyFont="1" applyFill="1" applyBorder="1" applyAlignment="1">
      <alignment horizontal="left" vertical="center" indent="1"/>
    </xf>
    <xf numFmtId="0" fontId="71" fillId="0" borderId="42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71" fillId="0" borderId="44" xfId="0" applyFont="1" applyBorder="1" applyAlignment="1">
      <alignment horizontal="left" vertical="center" indent="1"/>
    </xf>
    <xf numFmtId="0" fontId="72" fillId="0" borderId="45" xfId="0" applyFont="1" applyBorder="1" applyAlignment="1">
      <alignment horizontal="left" vertical="center" indent="1"/>
    </xf>
    <xf numFmtId="189" fontId="67" fillId="33" borderId="46" xfId="63" applyNumberFormat="1" applyFont="1" applyFill="1" applyBorder="1" applyAlignment="1">
      <alignment horizontal="right" vertical="center" indent="1"/>
    </xf>
    <xf numFmtId="189" fontId="67" fillId="33" borderId="47" xfId="0" applyNumberFormat="1" applyFont="1" applyFill="1" applyBorder="1" applyAlignment="1">
      <alignment horizontal="right" vertical="center" indent="1"/>
    </xf>
    <xf numFmtId="189" fontId="67" fillId="0" borderId="46" xfId="0" applyNumberFormat="1" applyFont="1" applyFill="1" applyBorder="1" applyAlignment="1">
      <alignment horizontal="right" vertical="center" indent="1"/>
    </xf>
    <xf numFmtId="189" fontId="67" fillId="0" borderId="47" xfId="0" applyNumberFormat="1" applyFont="1" applyFill="1" applyBorder="1" applyAlignment="1">
      <alignment horizontal="right" vertical="center" indent="1"/>
    </xf>
    <xf numFmtId="0" fontId="72" fillId="0" borderId="48" xfId="0" applyFont="1" applyBorder="1" applyAlignment="1">
      <alignment horizontal="left" vertical="center" indent="1"/>
    </xf>
    <xf numFmtId="0" fontId="67" fillId="0" borderId="49" xfId="63" applyNumberFormat="1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67" fillId="0" borderId="14" xfId="63" applyNumberFormat="1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189" fontId="67" fillId="33" borderId="51" xfId="0" applyNumberFormat="1" applyFont="1" applyFill="1" applyBorder="1" applyAlignment="1">
      <alignment horizontal="right" vertical="center" indent="1"/>
    </xf>
    <xf numFmtId="189" fontId="67" fillId="0" borderId="44" xfId="0" applyNumberFormat="1" applyFont="1" applyFill="1" applyBorder="1" applyAlignment="1">
      <alignment horizontal="right" vertical="center" indent="1"/>
    </xf>
    <xf numFmtId="189" fontId="67" fillId="0" borderId="48" xfId="0" applyNumberFormat="1" applyFont="1" applyFill="1" applyBorder="1" applyAlignment="1">
      <alignment horizontal="right" vertical="center" indent="1"/>
    </xf>
    <xf numFmtId="0" fontId="67" fillId="0" borderId="3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189" fontId="67" fillId="0" borderId="45" xfId="0" applyNumberFormat="1" applyFont="1" applyFill="1" applyBorder="1" applyAlignment="1">
      <alignment horizontal="right" vertical="center" indent="1"/>
    </xf>
    <xf numFmtId="0" fontId="71" fillId="0" borderId="38" xfId="0" applyFont="1" applyBorder="1" applyAlignment="1">
      <alignment horizontal="left" vertical="center" indent="1"/>
    </xf>
    <xf numFmtId="0" fontId="71" fillId="0" borderId="53" xfId="0" applyFont="1" applyBorder="1" applyAlignment="1">
      <alignment horizontal="left" vertical="center" indent="1"/>
    </xf>
    <xf numFmtId="189" fontId="67" fillId="0" borderId="21" xfId="0" applyNumberFormat="1" applyFont="1" applyFill="1" applyBorder="1" applyAlignment="1">
      <alignment horizontal="right" vertical="center" indent="1"/>
    </xf>
    <xf numFmtId="189" fontId="67" fillId="0" borderId="22" xfId="0" applyNumberFormat="1" applyFont="1" applyFill="1" applyBorder="1" applyAlignment="1">
      <alignment horizontal="right" vertical="center" indent="1"/>
    </xf>
    <xf numFmtId="189" fontId="67" fillId="0" borderId="25" xfId="0" applyNumberFormat="1" applyFont="1" applyFill="1" applyBorder="1" applyAlignment="1">
      <alignment horizontal="right" vertical="center" indent="1"/>
    </xf>
    <xf numFmtId="189" fontId="67" fillId="33" borderId="21" xfId="63" applyNumberFormat="1" applyFont="1" applyFill="1" applyBorder="1" applyAlignment="1">
      <alignment horizontal="right" vertical="center" indent="1"/>
    </xf>
    <xf numFmtId="189" fontId="67" fillId="33" borderId="22" xfId="63" applyNumberFormat="1" applyFont="1" applyFill="1" applyBorder="1" applyAlignment="1">
      <alignment horizontal="right" vertical="center" indent="1"/>
    </xf>
    <xf numFmtId="189" fontId="67" fillId="33" borderId="25" xfId="63" applyNumberFormat="1" applyFont="1" applyFill="1" applyBorder="1" applyAlignment="1">
      <alignment horizontal="right" vertical="center" indent="1"/>
    </xf>
    <xf numFmtId="0" fontId="64" fillId="34" borderId="43" xfId="0" applyFont="1" applyFill="1" applyBorder="1" applyAlignment="1">
      <alignment horizontal="center" vertical="center"/>
    </xf>
    <xf numFmtId="0" fontId="64" fillId="34" borderId="39" xfId="0" applyFont="1" applyFill="1" applyBorder="1" applyAlignment="1">
      <alignment horizontal="center" vertical="center"/>
    </xf>
    <xf numFmtId="0" fontId="64" fillId="34" borderId="40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left" vertical="center" indent="1"/>
    </xf>
    <xf numFmtId="0" fontId="70" fillId="34" borderId="12" xfId="0" applyFont="1" applyFill="1" applyBorder="1" applyAlignment="1">
      <alignment horizontal="left" vertical="center" indent="1"/>
    </xf>
    <xf numFmtId="0" fontId="70" fillId="34" borderId="13" xfId="0" applyFont="1" applyFill="1" applyBorder="1" applyAlignment="1">
      <alignment horizontal="left" vertical="center" indent="1"/>
    </xf>
    <xf numFmtId="0" fontId="69" fillId="36" borderId="12" xfId="0" applyFont="1" applyFill="1" applyBorder="1" applyAlignment="1">
      <alignment horizontal="right"/>
    </xf>
    <xf numFmtId="0" fontId="69" fillId="36" borderId="13" xfId="0" applyFont="1" applyFill="1" applyBorder="1" applyAlignment="1">
      <alignment horizontal="right"/>
    </xf>
    <xf numFmtId="0" fontId="64" fillId="34" borderId="38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42" xfId="0" applyBorder="1" applyAlignment="1">
      <alignment horizontal="center"/>
    </xf>
    <xf numFmtId="0" fontId="67" fillId="33" borderId="0" xfId="0" applyFont="1" applyFill="1" applyBorder="1" applyAlignment="1">
      <alignment horizontal="left" vertical="center" wrapText="1" indent="1"/>
    </xf>
    <xf numFmtId="188" fontId="64" fillId="34" borderId="0" xfId="44" applyNumberFormat="1" applyFont="1" applyFill="1" applyBorder="1" applyAlignment="1">
      <alignment horizontal="left" vertical="center" wrapText="1"/>
    </xf>
    <xf numFmtId="0" fontId="64" fillId="34" borderId="25" xfId="0" applyFont="1" applyFill="1" applyBorder="1" applyAlignment="1">
      <alignment horizontal="center" vertical="center"/>
    </xf>
    <xf numFmtId="0" fontId="64" fillId="34" borderId="26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 indent="1"/>
    </xf>
    <xf numFmtId="0" fontId="73" fillId="0" borderId="36" xfId="0" applyFont="1" applyFill="1" applyBorder="1" applyAlignment="1">
      <alignment horizontal="left" vertical="center" wrapText="1" indent="1"/>
    </xf>
    <xf numFmtId="0" fontId="17" fillId="0" borderId="49" xfId="63" applyNumberFormat="1" applyFont="1" applyBorder="1" applyAlignment="1">
      <alignment horizontal="center" vertical="center" wrapText="1"/>
    </xf>
    <xf numFmtId="0" fontId="67" fillId="0" borderId="55" xfId="63" applyNumberFormat="1" applyFont="1" applyBorder="1" applyAlignment="1">
      <alignment horizontal="center" vertical="center" wrapText="1"/>
    </xf>
    <xf numFmtId="0" fontId="67" fillId="0" borderId="56" xfId="63" applyNumberFormat="1" applyFont="1" applyBorder="1" applyAlignment="1">
      <alignment horizontal="center" vertical="center" wrapText="1"/>
    </xf>
    <xf numFmtId="0" fontId="67" fillId="0" borderId="57" xfId="63" applyNumberFormat="1" applyFont="1" applyBorder="1" applyAlignment="1">
      <alignment horizontal="center" vertical="center" wrapText="1"/>
    </xf>
    <xf numFmtId="0" fontId="67" fillId="0" borderId="58" xfId="63" applyNumberFormat="1" applyFont="1" applyBorder="1" applyAlignment="1">
      <alignment horizontal="center" vertical="center" wrapText="1"/>
    </xf>
    <xf numFmtId="0" fontId="67" fillId="0" borderId="59" xfId="63" applyNumberFormat="1" applyFont="1" applyBorder="1" applyAlignment="1">
      <alignment horizontal="center" vertical="center" wrapText="1"/>
    </xf>
    <xf numFmtId="0" fontId="67" fillId="0" borderId="60" xfId="63" applyNumberFormat="1" applyFont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74" fillId="33" borderId="0" xfId="0" applyFont="1" applyFill="1" applyBorder="1" applyAlignment="1">
      <alignment horizontal="left" vertical="center" wrapText="1" inden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188" fontId="64" fillId="33" borderId="0" xfId="44" applyNumberFormat="1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Финансовый [0]_Лист1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342900</xdr:colOff>
      <xdr:row>0</xdr:row>
      <xdr:rowOff>361950</xdr:rowOff>
    </xdr:to>
    <xdr:pic>
      <xdr:nvPicPr>
        <xdr:cNvPr id="1" name="Picture 138" descr="Logo_Gener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619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352425</xdr:colOff>
      <xdr:row>0</xdr:row>
      <xdr:rowOff>361950</xdr:rowOff>
    </xdr:to>
    <xdr:pic>
      <xdr:nvPicPr>
        <xdr:cNvPr id="1" name="Picture 138" descr="Logo_Gener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800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41</xdr:row>
      <xdr:rowOff>19050</xdr:rowOff>
    </xdr:from>
    <xdr:to>
      <xdr:col>12</xdr:col>
      <xdr:colOff>590550</xdr:colOff>
      <xdr:row>42</xdr:row>
      <xdr:rowOff>333375</xdr:rowOff>
    </xdr:to>
    <xdr:pic>
      <xdr:nvPicPr>
        <xdr:cNvPr id="2" name="Picture 11" descr="AUYA18-24L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015365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55</xdr:row>
      <xdr:rowOff>19050</xdr:rowOff>
    </xdr:from>
    <xdr:to>
      <xdr:col>12</xdr:col>
      <xdr:colOff>590550</xdr:colOff>
      <xdr:row>56</xdr:row>
      <xdr:rowOff>333375</xdr:rowOff>
    </xdr:to>
    <xdr:pic>
      <xdr:nvPicPr>
        <xdr:cNvPr id="3" name="Picture 11" descr="AUYA18-24L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3201650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69</xdr:row>
      <xdr:rowOff>161925</xdr:rowOff>
    </xdr:from>
    <xdr:to>
      <xdr:col>8</xdr:col>
      <xdr:colOff>866775</xdr:colOff>
      <xdr:row>70</xdr:row>
      <xdr:rowOff>200025</xdr:rowOff>
    </xdr:to>
    <xdr:pic>
      <xdr:nvPicPr>
        <xdr:cNvPr id="4" name="Picture 32" descr="Multi_AR12-18_inn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163925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69</xdr:row>
      <xdr:rowOff>142875</xdr:rowOff>
    </xdr:from>
    <xdr:to>
      <xdr:col>10</xdr:col>
      <xdr:colOff>552450</xdr:colOff>
      <xdr:row>70</xdr:row>
      <xdr:rowOff>247650</xdr:rowOff>
    </xdr:to>
    <xdr:pic>
      <xdr:nvPicPr>
        <xdr:cNvPr id="5" name="Picture 11" descr="AR25_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16373475"/>
          <a:ext cx="1600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838200</xdr:colOff>
      <xdr:row>69</xdr:row>
      <xdr:rowOff>133350</xdr:rowOff>
    </xdr:from>
    <xdr:to>
      <xdr:col>12</xdr:col>
      <xdr:colOff>533400</xdr:colOff>
      <xdr:row>70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>
          <a:clrChange>
            <a:clrFrom>
              <a:srgbClr val="C0B9AE"/>
            </a:clrFrom>
            <a:clrTo>
              <a:srgbClr val="C0B9AE">
                <a:alpha val="0"/>
              </a:srgbClr>
            </a:clrTo>
          </a:clrChange>
        </a:blip>
        <a:stretch>
          <a:fillRect/>
        </a:stretch>
      </xdr:blipFill>
      <xdr:spPr>
        <a:xfrm>
          <a:off x="11353800" y="1636395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95</xdr:row>
      <xdr:rowOff>9525</xdr:rowOff>
    </xdr:from>
    <xdr:to>
      <xdr:col>13</xdr:col>
      <xdr:colOff>0</xdr:colOff>
      <xdr:row>96</xdr:row>
      <xdr:rowOff>352425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01350" y="21574125"/>
          <a:ext cx="2095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U86"/>
  <sheetViews>
    <sheetView zoomScaleSheetLayoutView="100" zoomScalePageLayoutView="0" workbookViewId="0" topLeftCell="A1">
      <selection activeCell="A77" sqref="A77:O77"/>
    </sheetView>
  </sheetViews>
  <sheetFormatPr defaultColWidth="9.00390625" defaultRowHeight="12.75"/>
  <cols>
    <col min="1" max="1" width="31.375" style="11" customWidth="1"/>
    <col min="2" max="2" width="16.25390625" style="11" customWidth="1"/>
    <col min="3" max="4" width="12.00390625" style="11" customWidth="1"/>
    <col min="5" max="7" width="13.125" style="11" customWidth="1"/>
    <col min="8" max="8" width="13.375" style="11" customWidth="1"/>
    <col min="9" max="9" width="14.25390625" style="11" customWidth="1"/>
    <col min="10" max="10" width="11.375" style="11" customWidth="1"/>
    <col min="11" max="11" width="11.875" style="11" customWidth="1"/>
    <col min="12" max="13" width="9.125" style="11" customWidth="1"/>
    <col min="14" max="14" width="7.00390625" style="0" hidden="1" customWidth="1"/>
    <col min="15" max="16" width="8.00390625" style="8" hidden="1" customWidth="1"/>
  </cols>
  <sheetData>
    <row r="1" spans="1:16" ht="36.75" customHeight="1">
      <c r="A1" s="48"/>
      <c r="B1" s="49"/>
      <c r="C1" s="135" t="s">
        <v>153</v>
      </c>
      <c r="D1" s="135"/>
      <c r="E1" s="135"/>
      <c r="F1" s="135"/>
      <c r="G1" s="135"/>
      <c r="H1" s="136" t="s">
        <v>263</v>
      </c>
      <c r="I1" s="136"/>
      <c r="J1" s="136"/>
      <c r="K1" s="136"/>
      <c r="L1" s="136"/>
      <c r="M1" s="137"/>
      <c r="N1" s="94"/>
      <c r="O1" s="11"/>
      <c r="P1" s="11"/>
    </row>
    <row r="2" spans="1:16" s="32" customFormat="1" ht="7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95"/>
      <c r="O2" s="31"/>
      <c r="P2" s="31"/>
    </row>
    <row r="3" spans="1:16" ht="22.5" customHeight="1" thickBot="1">
      <c r="A3" s="80" t="s">
        <v>94</v>
      </c>
      <c r="B3" s="86">
        <f>K73</f>
        <v>0</v>
      </c>
      <c r="C3" s="53"/>
      <c r="D3" s="54" t="s">
        <v>152</v>
      </c>
      <c r="E3" s="53"/>
      <c r="F3" s="86">
        <f>O73</f>
        <v>0</v>
      </c>
      <c r="G3" s="33"/>
      <c r="H3" s="54" t="s">
        <v>95</v>
      </c>
      <c r="I3" s="55"/>
      <c r="J3" s="86">
        <f>P73</f>
        <v>0</v>
      </c>
      <c r="K3" s="20"/>
      <c r="L3" s="56" t="s">
        <v>155</v>
      </c>
      <c r="M3" s="57">
        <v>0</v>
      </c>
      <c r="N3" s="94"/>
      <c r="O3" s="11"/>
      <c r="P3" s="11"/>
    </row>
    <row r="4" spans="1:16" ht="8.25" customHeight="1">
      <c r="A4" s="81"/>
      <c r="B4" s="20"/>
      <c r="C4" s="20"/>
      <c r="D4" s="20"/>
      <c r="E4" s="20"/>
      <c r="F4" s="20"/>
      <c r="G4" s="27"/>
      <c r="H4" s="58"/>
      <c r="I4" s="59"/>
      <c r="J4" s="59"/>
      <c r="K4" s="20"/>
      <c r="L4" s="20"/>
      <c r="M4" s="60"/>
      <c r="N4" s="96"/>
      <c r="O4" s="11"/>
      <c r="P4" s="11"/>
    </row>
    <row r="5" spans="1:16" ht="22.5" customHeight="1">
      <c r="A5" s="80" t="s">
        <v>287</v>
      </c>
      <c r="B5" s="20"/>
      <c r="C5" s="37"/>
      <c r="D5" s="37"/>
      <c r="E5" s="37"/>
      <c r="F5" s="138" t="s">
        <v>154</v>
      </c>
      <c r="G5" s="138"/>
      <c r="H5" s="138"/>
      <c r="I5" s="138"/>
      <c r="J5" s="138"/>
      <c r="K5" s="138"/>
      <c r="L5" s="138"/>
      <c r="M5" s="139"/>
      <c r="N5" s="94"/>
      <c r="O5" s="11"/>
      <c r="P5" s="11"/>
    </row>
    <row r="6" spans="1:21" ht="8.25" customHeight="1" thickBot="1">
      <c r="A6" s="61"/>
      <c r="B6" s="62"/>
      <c r="C6" s="63"/>
      <c r="D6" s="64"/>
      <c r="E6" s="64"/>
      <c r="F6" s="65"/>
      <c r="G6" s="63"/>
      <c r="H6" s="63"/>
      <c r="I6" s="63"/>
      <c r="J6" s="63"/>
      <c r="K6" s="63"/>
      <c r="L6" s="63"/>
      <c r="M6" s="66"/>
      <c r="N6" s="94"/>
      <c r="O6" s="11"/>
      <c r="P6" s="11"/>
      <c r="R6" s="140"/>
      <c r="S6" s="140"/>
      <c r="T6" s="140"/>
      <c r="U6" s="140"/>
    </row>
    <row r="7" spans="1:16" ht="24.75" customHeight="1" thickBot="1">
      <c r="A7" s="141" t="s">
        <v>142</v>
      </c>
      <c r="B7" s="193" t="s">
        <v>176</v>
      </c>
      <c r="C7" s="142" t="s">
        <v>143</v>
      </c>
      <c r="D7" s="142"/>
      <c r="E7" s="143" t="s">
        <v>178</v>
      </c>
      <c r="F7" s="144" t="s">
        <v>177</v>
      </c>
      <c r="G7" s="145" t="s">
        <v>97</v>
      </c>
      <c r="H7" s="151" t="s">
        <v>91</v>
      </c>
      <c r="I7" s="134" t="s">
        <v>173</v>
      </c>
      <c r="J7" s="134" t="s">
        <v>174</v>
      </c>
      <c r="K7" s="134" t="s">
        <v>96</v>
      </c>
      <c r="L7" s="149" t="s">
        <v>92</v>
      </c>
      <c r="M7" s="150" t="s">
        <v>93</v>
      </c>
      <c r="N7" s="197"/>
      <c r="O7" s="1"/>
      <c r="P7" s="1"/>
    </row>
    <row r="8" spans="1:16" ht="24.75" customHeight="1" thickBot="1">
      <c r="A8" s="141"/>
      <c r="B8" s="194"/>
      <c r="C8" s="142" t="s">
        <v>144</v>
      </c>
      <c r="D8" s="142" t="s">
        <v>145</v>
      </c>
      <c r="E8" s="143"/>
      <c r="F8" s="144"/>
      <c r="G8" s="145"/>
      <c r="H8" s="151"/>
      <c r="I8" s="134"/>
      <c r="J8" s="134"/>
      <c r="K8" s="134"/>
      <c r="L8" s="149"/>
      <c r="M8" s="150"/>
      <c r="N8" s="197"/>
      <c r="O8" s="1"/>
      <c r="P8" s="1"/>
    </row>
    <row r="9" spans="1:16" ht="27.75" customHeight="1" thickBot="1">
      <c r="A9" s="141"/>
      <c r="B9" s="195"/>
      <c r="C9" s="142"/>
      <c r="D9" s="142"/>
      <c r="E9" s="143"/>
      <c r="F9" s="144"/>
      <c r="G9" s="145"/>
      <c r="H9" s="151"/>
      <c r="I9" s="134"/>
      <c r="J9" s="134"/>
      <c r="K9" s="134"/>
      <c r="L9" s="149"/>
      <c r="M9" s="150"/>
      <c r="N9" s="197"/>
      <c r="O9" s="1"/>
      <c r="P9" s="1"/>
    </row>
    <row r="10" spans="1:16" ht="30" customHeight="1" thickBot="1">
      <c r="A10" s="152" t="s">
        <v>283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09"/>
      <c r="L10" s="110"/>
      <c r="M10" s="111"/>
      <c r="N10" s="94"/>
      <c r="O10" s="11"/>
      <c r="P10" s="11"/>
    </row>
    <row r="11" spans="1:16" ht="30" customHeight="1" thickBot="1">
      <c r="A11" s="146" t="s">
        <v>179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94"/>
      <c r="O11" s="11"/>
      <c r="P11" s="11"/>
    </row>
    <row r="12" spans="1:16" ht="15" customHeight="1" thickBot="1">
      <c r="A12" s="85" t="s">
        <v>209</v>
      </c>
      <c r="B12" s="100"/>
      <c r="C12" s="101">
        <v>15.2</v>
      </c>
      <c r="D12" s="102">
        <v>16.6</v>
      </c>
      <c r="E12" s="103"/>
      <c r="F12" s="98">
        <v>9902</v>
      </c>
      <c r="G12" s="93"/>
      <c r="H12" s="104">
        <f>$M$3</f>
        <v>0</v>
      </c>
      <c r="I12" s="99"/>
      <c r="J12" s="99">
        <f>SUM(F12-(F12*H12))</f>
        <v>9902</v>
      </c>
      <c r="K12" s="105">
        <f>G12*J12</f>
        <v>0</v>
      </c>
      <c r="L12" s="106">
        <v>0.469</v>
      </c>
      <c r="M12" s="107">
        <v>112</v>
      </c>
      <c r="O12" s="9">
        <f>G12*L12</f>
        <v>0</v>
      </c>
      <c r="P12" s="9">
        <f>G12*M12</f>
        <v>0</v>
      </c>
    </row>
    <row r="13" spans="1:17" ht="30" customHeight="1" thickBot="1">
      <c r="A13" s="152" t="s">
        <v>284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211"/>
      <c r="N13" s="132"/>
      <c r="O13" s="132"/>
      <c r="P13" s="4"/>
      <c r="Q13" s="4"/>
    </row>
    <row r="14" spans="1:17" ht="30" customHeight="1" thickBot="1">
      <c r="A14" s="146" t="s">
        <v>264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  <c r="N14" s="133"/>
      <c r="O14" s="133"/>
      <c r="P14" s="4"/>
      <c r="Q14" s="4"/>
    </row>
    <row r="15" spans="1:16" ht="15" customHeight="1" thickBot="1">
      <c r="A15" s="159" t="s">
        <v>211</v>
      </c>
      <c r="B15" s="82" t="s">
        <v>212</v>
      </c>
      <c r="C15" s="169">
        <v>3.4</v>
      </c>
      <c r="D15" s="204">
        <v>3.5</v>
      </c>
      <c r="E15" s="161">
        <f>F15+F16</f>
        <v>1405</v>
      </c>
      <c r="F15" s="70">
        <v>1192</v>
      </c>
      <c r="G15" s="43"/>
      <c r="H15" s="38">
        <f>$M$3</f>
        <v>0</v>
      </c>
      <c r="I15" s="163">
        <f>SUM(E15-(E15*H15))</f>
        <v>1405</v>
      </c>
      <c r="J15" s="78">
        <f>SUM(F15-(F15*H15))</f>
        <v>1192</v>
      </c>
      <c r="K15" s="46">
        <f>G15*J15</f>
        <v>0</v>
      </c>
      <c r="L15" s="39">
        <v>0.079</v>
      </c>
      <c r="M15" s="67">
        <v>10</v>
      </c>
      <c r="O15" s="9">
        <f>G15*L15</f>
        <v>0</v>
      </c>
      <c r="P15" s="9">
        <f>G15*M15</f>
        <v>0</v>
      </c>
    </row>
    <row r="16" spans="1:16" ht="15" customHeight="1" thickBot="1">
      <c r="A16" s="160"/>
      <c r="B16" s="83" t="s">
        <v>210</v>
      </c>
      <c r="C16" s="170"/>
      <c r="D16" s="167"/>
      <c r="E16" s="162"/>
      <c r="F16" s="71">
        <v>213</v>
      </c>
      <c r="G16" s="45"/>
      <c r="H16" s="41">
        <f>$M$3</f>
        <v>0</v>
      </c>
      <c r="I16" s="164"/>
      <c r="J16" s="79">
        <f>SUM(F16-(F16*H16))</f>
        <v>213</v>
      </c>
      <c r="K16" s="47">
        <f>G16*J16</f>
        <v>0</v>
      </c>
      <c r="L16" s="42">
        <v>0.01</v>
      </c>
      <c r="M16" s="69">
        <v>1</v>
      </c>
      <c r="O16" s="9">
        <f>G16*L16</f>
        <v>0</v>
      </c>
      <c r="P16" s="9">
        <f>G16*M16</f>
        <v>0</v>
      </c>
    </row>
    <row r="17" spans="1:16" ht="15" customHeight="1" thickBot="1">
      <c r="A17" s="159" t="s">
        <v>213</v>
      </c>
      <c r="B17" s="82" t="s">
        <v>214</v>
      </c>
      <c r="C17" s="169">
        <v>3.9</v>
      </c>
      <c r="D17" s="204">
        <v>4</v>
      </c>
      <c r="E17" s="161">
        <f>F17+F18</f>
        <v>1485</v>
      </c>
      <c r="F17" s="70">
        <v>1272</v>
      </c>
      <c r="G17" s="43"/>
      <c r="H17" s="38">
        <f>$M$3</f>
        <v>0</v>
      </c>
      <c r="I17" s="163">
        <f>SUM(E17-(E17*H17))</f>
        <v>1485</v>
      </c>
      <c r="J17" s="78">
        <f>SUM(F17-(F17*H17))</f>
        <v>1272</v>
      </c>
      <c r="K17" s="46">
        <f>G17*J17</f>
        <v>0</v>
      </c>
      <c r="L17" s="39">
        <v>0.079</v>
      </c>
      <c r="M17" s="67">
        <v>10</v>
      </c>
      <c r="O17" s="9">
        <f>G17*L17</f>
        <v>0</v>
      </c>
      <c r="P17" s="9">
        <f>G17*M17</f>
        <v>0</v>
      </c>
    </row>
    <row r="18" spans="1:16" ht="15" customHeight="1" thickBot="1">
      <c r="A18" s="160"/>
      <c r="B18" s="83" t="s">
        <v>210</v>
      </c>
      <c r="C18" s="170"/>
      <c r="D18" s="167"/>
      <c r="E18" s="162"/>
      <c r="F18" s="71">
        <v>213</v>
      </c>
      <c r="G18" s="45"/>
      <c r="H18" s="41">
        <f>$M$3</f>
        <v>0</v>
      </c>
      <c r="I18" s="164"/>
      <c r="J18" s="79">
        <f>SUM(F18-(F18*H18))</f>
        <v>213</v>
      </c>
      <c r="K18" s="47">
        <f>G18*J18</f>
        <v>0</v>
      </c>
      <c r="L18" s="42">
        <v>0.01</v>
      </c>
      <c r="M18" s="69">
        <v>1</v>
      </c>
      <c r="O18" s="9">
        <f>G18*L18</f>
        <v>0</v>
      </c>
      <c r="P18" s="9">
        <f>G18*M18</f>
        <v>0</v>
      </c>
    </row>
    <row r="19" spans="1:16" ht="30" customHeight="1" thickBot="1">
      <c r="A19" s="152" t="s">
        <v>285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35"/>
      <c r="L19" s="34"/>
      <c r="M19" s="36"/>
      <c r="N19" s="94"/>
      <c r="O19" s="11"/>
      <c r="P19" s="11"/>
    </row>
    <row r="20" spans="1:16" ht="30" customHeight="1" thickBot="1">
      <c r="A20" s="146" t="s">
        <v>175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94"/>
      <c r="O20" s="11"/>
      <c r="P20" s="11"/>
    </row>
    <row r="21" spans="1:16" ht="15" customHeight="1">
      <c r="A21" s="177" t="s">
        <v>222</v>
      </c>
      <c r="B21" s="82" t="s">
        <v>223</v>
      </c>
      <c r="C21" s="205">
        <v>2.15</v>
      </c>
      <c r="D21" s="208">
        <v>2.45</v>
      </c>
      <c r="E21" s="182">
        <f>F21+F22+F23</f>
        <v>2128</v>
      </c>
      <c r="F21" s="87">
        <v>1810</v>
      </c>
      <c r="G21" s="43"/>
      <c r="H21" s="72">
        <f aca="true" t="shared" si="0" ref="H21:H40">$M$3</f>
        <v>0</v>
      </c>
      <c r="I21" s="179">
        <f>SUM(E21-(E21*H21))</f>
        <v>2128</v>
      </c>
      <c r="J21" s="90">
        <f aca="true" t="shared" si="1" ref="J21:J40">SUM(F21-(F21*H21))</f>
        <v>1810</v>
      </c>
      <c r="K21" s="75">
        <f aca="true" t="shared" si="2" ref="K21:K40">G21*J21</f>
        <v>0</v>
      </c>
      <c r="L21" s="39">
        <v>0.152</v>
      </c>
      <c r="M21" s="67">
        <v>23</v>
      </c>
      <c r="O21" s="9">
        <f aca="true" t="shared" si="3" ref="O21:O40">G21*L21</f>
        <v>0</v>
      </c>
      <c r="P21" s="9">
        <f aca="true" t="shared" si="4" ref="P21:P40">G21*M21</f>
        <v>0</v>
      </c>
    </row>
    <row r="22" spans="1:16" ht="15" customHeight="1" thickBot="1">
      <c r="A22" s="178"/>
      <c r="B22" s="84" t="s">
        <v>224</v>
      </c>
      <c r="C22" s="206"/>
      <c r="D22" s="209"/>
      <c r="E22" s="183"/>
      <c r="F22" s="88">
        <v>105</v>
      </c>
      <c r="G22" s="44"/>
      <c r="H22" s="73">
        <f t="shared" si="0"/>
        <v>0</v>
      </c>
      <c r="I22" s="180"/>
      <c r="J22" s="91">
        <f t="shared" si="1"/>
        <v>105</v>
      </c>
      <c r="K22" s="76">
        <f t="shared" si="2"/>
        <v>0</v>
      </c>
      <c r="L22" s="40">
        <v>0.036</v>
      </c>
      <c r="M22" s="68">
        <v>4</v>
      </c>
      <c r="O22" s="9">
        <f t="shared" si="3"/>
        <v>0</v>
      </c>
      <c r="P22" s="9">
        <f t="shared" si="4"/>
        <v>0</v>
      </c>
    </row>
    <row r="23" spans="1:16" ht="15" customHeight="1" thickBot="1">
      <c r="A23" s="154"/>
      <c r="B23" s="83" t="s">
        <v>210</v>
      </c>
      <c r="C23" s="207"/>
      <c r="D23" s="210"/>
      <c r="E23" s="184"/>
      <c r="F23" s="88">
        <v>213</v>
      </c>
      <c r="G23" s="45"/>
      <c r="H23" s="74">
        <f t="shared" si="0"/>
        <v>0</v>
      </c>
      <c r="I23" s="181"/>
      <c r="J23" s="92">
        <f t="shared" si="1"/>
        <v>213</v>
      </c>
      <c r="K23" s="77">
        <f t="shared" si="2"/>
        <v>0</v>
      </c>
      <c r="L23" s="42">
        <v>0.01</v>
      </c>
      <c r="M23" s="69">
        <v>1</v>
      </c>
      <c r="O23" s="9">
        <f t="shared" si="3"/>
        <v>0</v>
      </c>
      <c r="P23" s="9">
        <f t="shared" si="4"/>
        <v>0</v>
      </c>
    </row>
    <row r="24" spans="1:16" ht="15" customHeight="1">
      <c r="A24" s="177" t="s">
        <v>225</v>
      </c>
      <c r="B24" s="82" t="s">
        <v>226</v>
      </c>
      <c r="C24" s="205">
        <v>2.8</v>
      </c>
      <c r="D24" s="208">
        <v>3.1</v>
      </c>
      <c r="E24" s="182">
        <f>F24+F25+F26</f>
        <v>2305</v>
      </c>
      <c r="F24" s="87">
        <v>1987</v>
      </c>
      <c r="G24" s="43"/>
      <c r="H24" s="72">
        <f t="shared" si="0"/>
        <v>0</v>
      </c>
      <c r="I24" s="179">
        <f>SUM(E24-(E24*H24))</f>
        <v>2305</v>
      </c>
      <c r="J24" s="90">
        <f t="shared" si="1"/>
        <v>1987</v>
      </c>
      <c r="K24" s="75">
        <f t="shared" si="2"/>
        <v>0</v>
      </c>
      <c r="L24" s="39">
        <v>0.152</v>
      </c>
      <c r="M24" s="67">
        <v>23</v>
      </c>
      <c r="O24" s="9">
        <f t="shared" si="3"/>
        <v>0</v>
      </c>
      <c r="P24" s="9">
        <f t="shared" si="4"/>
        <v>0</v>
      </c>
    </row>
    <row r="25" spans="1:16" ht="15" customHeight="1" thickBot="1">
      <c r="A25" s="178"/>
      <c r="B25" s="84" t="s">
        <v>227</v>
      </c>
      <c r="C25" s="206"/>
      <c r="D25" s="209"/>
      <c r="E25" s="183"/>
      <c r="F25" s="88">
        <v>105</v>
      </c>
      <c r="G25" s="44"/>
      <c r="H25" s="73">
        <f t="shared" si="0"/>
        <v>0</v>
      </c>
      <c r="I25" s="180"/>
      <c r="J25" s="91">
        <f t="shared" si="1"/>
        <v>105</v>
      </c>
      <c r="K25" s="76">
        <f t="shared" si="2"/>
        <v>0</v>
      </c>
      <c r="L25" s="40">
        <v>0.036</v>
      </c>
      <c r="M25" s="68">
        <v>4</v>
      </c>
      <c r="O25" s="9">
        <f t="shared" si="3"/>
        <v>0</v>
      </c>
      <c r="P25" s="9">
        <f t="shared" si="4"/>
        <v>0</v>
      </c>
    </row>
    <row r="26" spans="1:16" ht="15" customHeight="1" thickBot="1">
      <c r="A26" s="154"/>
      <c r="B26" s="83" t="s">
        <v>210</v>
      </c>
      <c r="C26" s="207"/>
      <c r="D26" s="210"/>
      <c r="E26" s="184"/>
      <c r="F26" s="88">
        <v>213</v>
      </c>
      <c r="G26" s="45"/>
      <c r="H26" s="74">
        <f t="shared" si="0"/>
        <v>0</v>
      </c>
      <c r="I26" s="181"/>
      <c r="J26" s="92">
        <f t="shared" si="1"/>
        <v>213</v>
      </c>
      <c r="K26" s="77">
        <f t="shared" si="2"/>
        <v>0</v>
      </c>
      <c r="L26" s="42">
        <v>0.01</v>
      </c>
      <c r="M26" s="69">
        <v>1</v>
      </c>
      <c r="O26" s="9">
        <f t="shared" si="3"/>
        <v>0</v>
      </c>
      <c r="P26" s="9">
        <f t="shared" si="4"/>
        <v>0</v>
      </c>
    </row>
    <row r="27" spans="1:16" ht="15" customHeight="1">
      <c r="A27" s="177" t="s">
        <v>228</v>
      </c>
      <c r="B27" s="82" t="s">
        <v>229</v>
      </c>
      <c r="C27" s="205">
        <v>3.6</v>
      </c>
      <c r="D27" s="208">
        <v>4.1</v>
      </c>
      <c r="E27" s="182">
        <f>F27+F28+F29</f>
        <v>2385</v>
      </c>
      <c r="F27" s="87">
        <v>2067</v>
      </c>
      <c r="G27" s="43"/>
      <c r="H27" s="72">
        <f t="shared" si="0"/>
        <v>0</v>
      </c>
      <c r="I27" s="179">
        <f>SUM(E27-(E27*H27))</f>
        <v>2385</v>
      </c>
      <c r="J27" s="90">
        <f t="shared" si="1"/>
        <v>2067</v>
      </c>
      <c r="K27" s="75">
        <f t="shared" si="2"/>
        <v>0</v>
      </c>
      <c r="L27" s="39">
        <v>0.152</v>
      </c>
      <c r="M27" s="67">
        <v>23</v>
      </c>
      <c r="O27" s="9">
        <f t="shared" si="3"/>
        <v>0</v>
      </c>
      <c r="P27" s="9">
        <f t="shared" si="4"/>
        <v>0</v>
      </c>
    </row>
    <row r="28" spans="1:16" ht="15" customHeight="1" thickBot="1">
      <c r="A28" s="178"/>
      <c r="B28" s="84" t="s">
        <v>224</v>
      </c>
      <c r="C28" s="206"/>
      <c r="D28" s="209"/>
      <c r="E28" s="183"/>
      <c r="F28" s="88">
        <v>105</v>
      </c>
      <c r="G28" s="44"/>
      <c r="H28" s="73">
        <f t="shared" si="0"/>
        <v>0</v>
      </c>
      <c r="I28" s="180"/>
      <c r="J28" s="91">
        <f t="shared" si="1"/>
        <v>105</v>
      </c>
      <c r="K28" s="76">
        <f t="shared" si="2"/>
        <v>0</v>
      </c>
      <c r="L28" s="40">
        <v>0.036</v>
      </c>
      <c r="M28" s="68">
        <v>4</v>
      </c>
      <c r="O28" s="9">
        <f t="shared" si="3"/>
        <v>0</v>
      </c>
      <c r="P28" s="9">
        <f t="shared" si="4"/>
        <v>0</v>
      </c>
    </row>
    <row r="29" spans="1:16" ht="15" customHeight="1" thickBot="1">
      <c r="A29" s="154"/>
      <c r="B29" s="83" t="s">
        <v>210</v>
      </c>
      <c r="C29" s="207"/>
      <c r="D29" s="210"/>
      <c r="E29" s="184"/>
      <c r="F29" s="88">
        <v>213</v>
      </c>
      <c r="G29" s="45"/>
      <c r="H29" s="74">
        <f t="shared" si="0"/>
        <v>0</v>
      </c>
      <c r="I29" s="181"/>
      <c r="J29" s="92">
        <f t="shared" si="1"/>
        <v>213</v>
      </c>
      <c r="K29" s="77">
        <f t="shared" si="2"/>
        <v>0</v>
      </c>
      <c r="L29" s="42">
        <v>0.01</v>
      </c>
      <c r="M29" s="69">
        <v>1</v>
      </c>
      <c r="O29" s="9">
        <f t="shared" si="3"/>
        <v>0</v>
      </c>
      <c r="P29" s="9">
        <f t="shared" si="4"/>
        <v>0</v>
      </c>
    </row>
    <row r="30" spans="1:16" ht="15" customHeight="1">
      <c r="A30" s="177" t="s">
        <v>230</v>
      </c>
      <c r="B30" s="82" t="s">
        <v>231</v>
      </c>
      <c r="C30" s="205">
        <v>5</v>
      </c>
      <c r="D30" s="208">
        <v>5.45</v>
      </c>
      <c r="E30" s="182">
        <f>F30+F31+F32</f>
        <v>2543</v>
      </c>
      <c r="F30" s="87">
        <v>2225</v>
      </c>
      <c r="G30" s="43"/>
      <c r="H30" s="72">
        <f t="shared" si="0"/>
        <v>0</v>
      </c>
      <c r="I30" s="179">
        <f>SUM(E30-(E30*H30))</f>
        <v>2543</v>
      </c>
      <c r="J30" s="90">
        <f t="shared" si="1"/>
        <v>2225</v>
      </c>
      <c r="K30" s="75">
        <f t="shared" si="2"/>
        <v>0</v>
      </c>
      <c r="L30" s="39">
        <v>0.152</v>
      </c>
      <c r="M30" s="67">
        <v>23</v>
      </c>
      <c r="O30" s="9">
        <f t="shared" si="3"/>
        <v>0</v>
      </c>
      <c r="P30" s="9">
        <f t="shared" si="4"/>
        <v>0</v>
      </c>
    </row>
    <row r="31" spans="1:16" ht="15" customHeight="1" thickBot="1">
      <c r="A31" s="178"/>
      <c r="B31" s="84" t="s">
        <v>224</v>
      </c>
      <c r="C31" s="206"/>
      <c r="D31" s="209"/>
      <c r="E31" s="183"/>
      <c r="F31" s="88">
        <v>105</v>
      </c>
      <c r="G31" s="44"/>
      <c r="H31" s="73">
        <f t="shared" si="0"/>
        <v>0</v>
      </c>
      <c r="I31" s="180"/>
      <c r="J31" s="91">
        <f t="shared" si="1"/>
        <v>105</v>
      </c>
      <c r="K31" s="76">
        <f t="shared" si="2"/>
        <v>0</v>
      </c>
      <c r="L31" s="40">
        <v>0.036</v>
      </c>
      <c r="M31" s="68">
        <v>4</v>
      </c>
      <c r="O31" s="9">
        <f t="shared" si="3"/>
        <v>0</v>
      </c>
      <c r="P31" s="9">
        <f t="shared" si="4"/>
        <v>0</v>
      </c>
    </row>
    <row r="32" spans="1:16" ht="15" customHeight="1" thickBot="1">
      <c r="A32" s="154"/>
      <c r="B32" s="83" t="s">
        <v>210</v>
      </c>
      <c r="C32" s="207"/>
      <c r="D32" s="210"/>
      <c r="E32" s="184"/>
      <c r="F32" s="88">
        <v>213</v>
      </c>
      <c r="G32" s="45"/>
      <c r="H32" s="74">
        <f t="shared" si="0"/>
        <v>0</v>
      </c>
      <c r="I32" s="181"/>
      <c r="J32" s="92">
        <f t="shared" si="1"/>
        <v>213</v>
      </c>
      <c r="K32" s="77">
        <f t="shared" si="2"/>
        <v>0</v>
      </c>
      <c r="L32" s="42">
        <v>0.01</v>
      </c>
      <c r="M32" s="69">
        <v>1</v>
      </c>
      <c r="O32" s="9">
        <f t="shared" si="3"/>
        <v>0</v>
      </c>
      <c r="P32" s="9">
        <f t="shared" si="4"/>
        <v>0</v>
      </c>
    </row>
    <row r="33" spans="1:16" ht="15" customHeight="1" thickBot="1">
      <c r="A33" s="159" t="s">
        <v>232</v>
      </c>
      <c r="B33" s="82" t="s">
        <v>233</v>
      </c>
      <c r="C33" s="169">
        <v>5.7</v>
      </c>
      <c r="D33" s="204">
        <v>5.8</v>
      </c>
      <c r="E33" s="161">
        <f>F33+F34</f>
        <v>2633</v>
      </c>
      <c r="F33" s="129">
        <v>2420</v>
      </c>
      <c r="G33" s="43"/>
      <c r="H33" s="38">
        <f t="shared" si="0"/>
        <v>0</v>
      </c>
      <c r="I33" s="163">
        <f>SUM(E33-(E33*H33))</f>
        <v>2633</v>
      </c>
      <c r="J33" s="78">
        <f t="shared" si="1"/>
        <v>2420</v>
      </c>
      <c r="K33" s="46">
        <f t="shared" si="2"/>
        <v>0</v>
      </c>
      <c r="L33" s="39">
        <v>0.404</v>
      </c>
      <c r="M33" s="67">
        <v>45</v>
      </c>
      <c r="N33" s="8"/>
      <c r="O33" s="9">
        <f t="shared" si="3"/>
        <v>0</v>
      </c>
      <c r="P33" s="9">
        <f t="shared" si="4"/>
        <v>0</v>
      </c>
    </row>
    <row r="34" spans="1:16" ht="15" customHeight="1" thickBot="1">
      <c r="A34" s="160"/>
      <c r="B34" s="83" t="s">
        <v>210</v>
      </c>
      <c r="C34" s="170"/>
      <c r="D34" s="167"/>
      <c r="E34" s="162"/>
      <c r="F34" s="130">
        <v>213</v>
      </c>
      <c r="G34" s="45"/>
      <c r="H34" s="41">
        <f t="shared" si="0"/>
        <v>0</v>
      </c>
      <c r="I34" s="164"/>
      <c r="J34" s="79">
        <f t="shared" si="1"/>
        <v>213</v>
      </c>
      <c r="K34" s="47">
        <f t="shared" si="2"/>
        <v>0</v>
      </c>
      <c r="L34" s="42">
        <v>0.01</v>
      </c>
      <c r="M34" s="69">
        <v>1</v>
      </c>
      <c r="N34" s="8"/>
      <c r="O34" s="9">
        <f t="shared" si="3"/>
        <v>0</v>
      </c>
      <c r="P34" s="9">
        <f t="shared" si="4"/>
        <v>0</v>
      </c>
    </row>
    <row r="35" spans="1:16" ht="15" customHeight="1" thickBot="1">
      <c r="A35" s="159" t="s">
        <v>234</v>
      </c>
      <c r="B35" s="82" t="s">
        <v>235</v>
      </c>
      <c r="C35" s="169">
        <v>7.05</v>
      </c>
      <c r="D35" s="204">
        <v>7.85</v>
      </c>
      <c r="E35" s="161">
        <f>F35+F36</f>
        <v>2793</v>
      </c>
      <c r="F35" s="129">
        <v>2580</v>
      </c>
      <c r="G35" s="43"/>
      <c r="H35" s="38">
        <f t="shared" si="0"/>
        <v>0</v>
      </c>
      <c r="I35" s="163">
        <f>SUM(E35-(E35*H35))</f>
        <v>2793</v>
      </c>
      <c r="J35" s="78">
        <f t="shared" si="1"/>
        <v>2580</v>
      </c>
      <c r="K35" s="46">
        <f t="shared" si="2"/>
        <v>0</v>
      </c>
      <c r="L35" s="39">
        <v>0.386</v>
      </c>
      <c r="M35" s="67">
        <v>44</v>
      </c>
      <c r="N35" s="8"/>
      <c r="O35" s="9">
        <f t="shared" si="3"/>
        <v>0</v>
      </c>
      <c r="P35" s="9">
        <f t="shared" si="4"/>
        <v>0</v>
      </c>
    </row>
    <row r="36" spans="1:16" ht="15" customHeight="1" thickBot="1">
      <c r="A36" s="160"/>
      <c r="B36" s="83" t="s">
        <v>210</v>
      </c>
      <c r="C36" s="170"/>
      <c r="D36" s="167"/>
      <c r="E36" s="162"/>
      <c r="F36" s="130">
        <v>213</v>
      </c>
      <c r="G36" s="45"/>
      <c r="H36" s="41">
        <f t="shared" si="0"/>
        <v>0</v>
      </c>
      <c r="I36" s="164"/>
      <c r="J36" s="79">
        <f t="shared" si="1"/>
        <v>213</v>
      </c>
      <c r="K36" s="47">
        <f t="shared" si="2"/>
        <v>0</v>
      </c>
      <c r="L36" s="42">
        <v>0.01</v>
      </c>
      <c r="M36" s="69">
        <v>1</v>
      </c>
      <c r="N36" s="8"/>
      <c r="O36" s="9">
        <f t="shared" si="3"/>
        <v>0</v>
      </c>
      <c r="P36" s="9">
        <f t="shared" si="4"/>
        <v>0</v>
      </c>
    </row>
    <row r="37" spans="1:16" s="6" customFormat="1" ht="15" customHeight="1" thickBot="1">
      <c r="A37" s="159" t="s">
        <v>236</v>
      </c>
      <c r="B37" s="82" t="s">
        <v>237</v>
      </c>
      <c r="C37" s="169">
        <v>10.5</v>
      </c>
      <c r="D37" s="204">
        <v>10.7</v>
      </c>
      <c r="E37" s="161">
        <f>F37+F38</f>
        <v>3203</v>
      </c>
      <c r="F37" s="129">
        <v>2990</v>
      </c>
      <c r="G37" s="43"/>
      <c r="H37" s="38">
        <f t="shared" si="0"/>
        <v>0</v>
      </c>
      <c r="I37" s="163">
        <f>SUM(E37-(E37*H37))</f>
        <v>3203</v>
      </c>
      <c r="J37" s="78">
        <f t="shared" si="1"/>
        <v>2990</v>
      </c>
      <c r="K37" s="46">
        <f t="shared" si="2"/>
        <v>0</v>
      </c>
      <c r="L37" s="39">
        <v>0.471</v>
      </c>
      <c r="M37" s="67">
        <v>47</v>
      </c>
      <c r="N37" s="8"/>
      <c r="O37" s="9">
        <f t="shared" si="3"/>
        <v>0</v>
      </c>
      <c r="P37" s="9">
        <f t="shared" si="4"/>
        <v>0</v>
      </c>
    </row>
    <row r="38" spans="1:16" ht="15" customHeight="1" thickBot="1">
      <c r="A38" s="160"/>
      <c r="B38" s="83" t="s">
        <v>215</v>
      </c>
      <c r="C38" s="170"/>
      <c r="D38" s="167"/>
      <c r="E38" s="162"/>
      <c r="F38" s="131">
        <v>213</v>
      </c>
      <c r="G38" s="45"/>
      <c r="H38" s="41">
        <f t="shared" si="0"/>
        <v>0</v>
      </c>
      <c r="I38" s="164"/>
      <c r="J38" s="79">
        <f t="shared" si="1"/>
        <v>213</v>
      </c>
      <c r="K38" s="47">
        <f t="shared" si="2"/>
        <v>0</v>
      </c>
      <c r="L38" s="42">
        <v>0.01</v>
      </c>
      <c r="M38" s="69">
        <v>1</v>
      </c>
      <c r="N38" s="8"/>
      <c r="O38" s="9">
        <f t="shared" si="3"/>
        <v>0</v>
      </c>
      <c r="P38" s="9">
        <f t="shared" si="4"/>
        <v>0</v>
      </c>
    </row>
    <row r="39" spans="1:16" s="6" customFormat="1" ht="15" customHeight="1" thickBot="1">
      <c r="A39" s="159" t="s">
        <v>238</v>
      </c>
      <c r="B39" s="82" t="s">
        <v>239</v>
      </c>
      <c r="C39" s="169">
        <v>12.7</v>
      </c>
      <c r="D39" s="204">
        <v>13.7</v>
      </c>
      <c r="E39" s="161">
        <f>F39+F40</f>
        <v>3371</v>
      </c>
      <c r="F39" s="70">
        <v>3158</v>
      </c>
      <c r="G39" s="43"/>
      <c r="H39" s="38">
        <f t="shared" si="0"/>
        <v>0</v>
      </c>
      <c r="I39" s="163">
        <f>SUM(E39-(E39*H39))</f>
        <v>3371</v>
      </c>
      <c r="J39" s="78">
        <f t="shared" si="1"/>
        <v>3158</v>
      </c>
      <c r="K39" s="46">
        <f t="shared" si="2"/>
        <v>0</v>
      </c>
      <c r="L39" s="39">
        <v>0.471</v>
      </c>
      <c r="M39" s="67">
        <v>47</v>
      </c>
      <c r="N39" s="8"/>
      <c r="O39" s="9">
        <f t="shared" si="3"/>
        <v>0</v>
      </c>
      <c r="P39" s="9">
        <f t="shared" si="4"/>
        <v>0</v>
      </c>
    </row>
    <row r="40" spans="1:16" ht="15" customHeight="1" thickBot="1">
      <c r="A40" s="160"/>
      <c r="B40" s="83" t="s">
        <v>215</v>
      </c>
      <c r="C40" s="170"/>
      <c r="D40" s="167"/>
      <c r="E40" s="162"/>
      <c r="F40" s="71">
        <v>213</v>
      </c>
      <c r="G40" s="45"/>
      <c r="H40" s="41">
        <f t="shared" si="0"/>
        <v>0</v>
      </c>
      <c r="I40" s="164"/>
      <c r="J40" s="79">
        <f t="shared" si="1"/>
        <v>213</v>
      </c>
      <c r="K40" s="47">
        <f t="shared" si="2"/>
        <v>0</v>
      </c>
      <c r="L40" s="42">
        <v>0.01</v>
      </c>
      <c r="M40" s="69">
        <v>1</v>
      </c>
      <c r="N40" s="8"/>
      <c r="O40" s="9">
        <f t="shared" si="3"/>
        <v>0</v>
      </c>
      <c r="P40" s="9">
        <f t="shared" si="4"/>
        <v>0</v>
      </c>
    </row>
    <row r="41" spans="1:16" ht="30" customHeight="1" thickBot="1">
      <c r="A41" s="152" t="s">
        <v>286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35"/>
      <c r="L41" s="34"/>
      <c r="M41" s="36"/>
      <c r="N41" s="94"/>
      <c r="O41" s="11"/>
      <c r="P41" s="11"/>
    </row>
    <row r="42" spans="1:16" ht="30" customHeight="1" thickBot="1">
      <c r="A42" s="146" t="s">
        <v>266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94"/>
      <c r="O42" s="11"/>
      <c r="P42" s="11"/>
    </row>
    <row r="43" spans="1:16" s="1" customFormat="1" ht="12.75" customHeight="1" thickBot="1">
      <c r="A43" s="159" t="s">
        <v>267</v>
      </c>
      <c r="B43" s="82" t="s">
        <v>216</v>
      </c>
      <c r="C43" s="169">
        <v>2.15</v>
      </c>
      <c r="D43" s="204">
        <v>2.45</v>
      </c>
      <c r="E43" s="161">
        <f>F43+F44</f>
        <v>1563</v>
      </c>
      <c r="F43" s="129">
        <v>1350</v>
      </c>
      <c r="G43" s="43"/>
      <c r="H43" s="38">
        <f aca="true" t="shared" si="5" ref="H43:H52">$M$3</f>
        <v>0</v>
      </c>
      <c r="I43" s="163">
        <f>SUM(E43-(E43*H43))</f>
        <v>1563</v>
      </c>
      <c r="J43" s="78">
        <f aca="true" t="shared" si="6" ref="J43:J52">SUM(F43-(F43*H43))</f>
        <v>1350</v>
      </c>
      <c r="K43" s="46">
        <f aca="true" t="shared" si="7" ref="K43:K50">G43*J43</f>
        <v>0</v>
      </c>
      <c r="L43" s="39">
        <v>0.174</v>
      </c>
      <c r="M43" s="67">
        <v>22</v>
      </c>
      <c r="O43" s="9">
        <f aca="true" t="shared" si="8" ref="O43:O52">G43*L43</f>
        <v>0</v>
      </c>
      <c r="P43" s="9">
        <f aca="true" t="shared" si="9" ref="P43:P52">G43*M43</f>
        <v>0</v>
      </c>
    </row>
    <row r="44" spans="1:16" s="1" customFormat="1" ht="13.5" customHeight="1" thickBot="1">
      <c r="A44" s="160"/>
      <c r="B44" s="83" t="s">
        <v>210</v>
      </c>
      <c r="C44" s="170"/>
      <c r="D44" s="167"/>
      <c r="E44" s="162"/>
      <c r="F44" s="131">
        <v>213</v>
      </c>
      <c r="G44" s="45"/>
      <c r="H44" s="41">
        <f t="shared" si="5"/>
        <v>0</v>
      </c>
      <c r="I44" s="164"/>
      <c r="J44" s="79">
        <f t="shared" si="6"/>
        <v>213</v>
      </c>
      <c r="K44" s="47">
        <f t="shared" si="7"/>
        <v>0</v>
      </c>
      <c r="L44" s="42">
        <v>0.01</v>
      </c>
      <c r="M44" s="69">
        <v>1</v>
      </c>
      <c r="O44" s="9">
        <f t="shared" si="8"/>
        <v>0</v>
      </c>
      <c r="P44" s="9">
        <f t="shared" si="9"/>
        <v>0</v>
      </c>
    </row>
    <row r="45" spans="1:16" s="1" customFormat="1" ht="12.75" customHeight="1" thickBot="1">
      <c r="A45" s="159" t="s">
        <v>268</v>
      </c>
      <c r="B45" s="82" t="s">
        <v>217</v>
      </c>
      <c r="C45" s="169">
        <v>2.8</v>
      </c>
      <c r="D45" s="204">
        <v>3.1</v>
      </c>
      <c r="E45" s="161">
        <f>F45+F46</f>
        <v>1613</v>
      </c>
      <c r="F45" s="129">
        <v>1400</v>
      </c>
      <c r="G45" s="43"/>
      <c r="H45" s="38">
        <f t="shared" si="5"/>
        <v>0</v>
      </c>
      <c r="I45" s="163">
        <f>SUM(E45-(E45*H45))</f>
        <v>1613</v>
      </c>
      <c r="J45" s="78">
        <f t="shared" si="6"/>
        <v>1400</v>
      </c>
      <c r="K45" s="46">
        <f t="shared" si="7"/>
        <v>0</v>
      </c>
      <c r="L45" s="39">
        <v>0.174</v>
      </c>
      <c r="M45" s="67">
        <v>22</v>
      </c>
      <c r="O45" s="9">
        <f t="shared" si="8"/>
        <v>0</v>
      </c>
      <c r="P45" s="9">
        <f t="shared" si="9"/>
        <v>0</v>
      </c>
    </row>
    <row r="46" spans="1:16" s="1" customFormat="1" ht="13.5" customHeight="1" thickBot="1">
      <c r="A46" s="160"/>
      <c r="B46" s="83" t="s">
        <v>210</v>
      </c>
      <c r="C46" s="170"/>
      <c r="D46" s="167"/>
      <c r="E46" s="162"/>
      <c r="F46" s="131">
        <v>213</v>
      </c>
      <c r="G46" s="45"/>
      <c r="H46" s="41">
        <f t="shared" si="5"/>
        <v>0</v>
      </c>
      <c r="I46" s="164"/>
      <c r="J46" s="79">
        <f t="shared" si="6"/>
        <v>213</v>
      </c>
      <c r="K46" s="47">
        <f t="shared" si="7"/>
        <v>0</v>
      </c>
      <c r="L46" s="42">
        <v>0.01</v>
      </c>
      <c r="M46" s="69">
        <v>1</v>
      </c>
      <c r="O46" s="9">
        <f t="shared" si="8"/>
        <v>0</v>
      </c>
      <c r="P46" s="9">
        <f t="shared" si="9"/>
        <v>0</v>
      </c>
    </row>
    <row r="47" spans="1:16" s="1" customFormat="1" ht="12.75" customHeight="1" thickBot="1">
      <c r="A47" s="159" t="s">
        <v>269</v>
      </c>
      <c r="B47" s="82" t="s">
        <v>218</v>
      </c>
      <c r="C47" s="169">
        <v>3.5</v>
      </c>
      <c r="D47" s="204">
        <v>4.1</v>
      </c>
      <c r="E47" s="161">
        <f>F47+F48</f>
        <v>1640</v>
      </c>
      <c r="F47" s="70">
        <v>1427</v>
      </c>
      <c r="G47" s="43"/>
      <c r="H47" s="38">
        <f t="shared" si="5"/>
        <v>0</v>
      </c>
      <c r="I47" s="163">
        <f>SUM(E47-(E47*H47))</f>
        <v>1640</v>
      </c>
      <c r="J47" s="78">
        <f t="shared" si="6"/>
        <v>1427</v>
      </c>
      <c r="K47" s="46">
        <f t="shared" si="7"/>
        <v>0</v>
      </c>
      <c r="L47" s="39">
        <v>0.239</v>
      </c>
      <c r="M47" s="67">
        <v>29</v>
      </c>
      <c r="O47" s="9">
        <f t="shared" si="8"/>
        <v>0</v>
      </c>
      <c r="P47" s="9">
        <f t="shared" si="9"/>
        <v>0</v>
      </c>
    </row>
    <row r="48" spans="1:16" s="1" customFormat="1" ht="13.5" customHeight="1" thickBot="1">
      <c r="A48" s="160"/>
      <c r="B48" s="83" t="s">
        <v>210</v>
      </c>
      <c r="C48" s="170"/>
      <c r="D48" s="167"/>
      <c r="E48" s="162"/>
      <c r="F48" s="71">
        <v>213</v>
      </c>
      <c r="G48" s="45"/>
      <c r="H48" s="41">
        <f t="shared" si="5"/>
        <v>0</v>
      </c>
      <c r="I48" s="164"/>
      <c r="J48" s="79">
        <f t="shared" si="6"/>
        <v>213</v>
      </c>
      <c r="K48" s="47">
        <f t="shared" si="7"/>
        <v>0</v>
      </c>
      <c r="L48" s="42">
        <v>0.01</v>
      </c>
      <c r="M48" s="69">
        <v>1</v>
      </c>
      <c r="O48" s="9">
        <f t="shared" si="8"/>
        <v>0</v>
      </c>
      <c r="P48" s="9">
        <f t="shared" si="9"/>
        <v>0</v>
      </c>
    </row>
    <row r="49" spans="1:16" s="1" customFormat="1" ht="12.75" customHeight="1" thickBot="1">
      <c r="A49" s="159" t="s">
        <v>270</v>
      </c>
      <c r="B49" s="82" t="s">
        <v>219</v>
      </c>
      <c r="C49" s="169">
        <v>5.3</v>
      </c>
      <c r="D49" s="204">
        <v>5.6</v>
      </c>
      <c r="E49" s="161">
        <f>F49+F50</f>
        <v>1954</v>
      </c>
      <c r="F49" s="70">
        <v>1741</v>
      </c>
      <c r="G49" s="43"/>
      <c r="H49" s="38">
        <f t="shared" si="5"/>
        <v>0</v>
      </c>
      <c r="I49" s="163">
        <f>SUM(E49-(E49*H49))</f>
        <v>1954</v>
      </c>
      <c r="J49" s="78">
        <f t="shared" si="6"/>
        <v>1741</v>
      </c>
      <c r="K49" s="46">
        <f t="shared" si="7"/>
        <v>0</v>
      </c>
      <c r="L49" s="39">
        <v>0.239</v>
      </c>
      <c r="M49" s="67">
        <v>29</v>
      </c>
      <c r="O49" s="9">
        <f t="shared" si="8"/>
        <v>0</v>
      </c>
      <c r="P49" s="9">
        <f t="shared" si="9"/>
        <v>0</v>
      </c>
    </row>
    <row r="50" spans="1:16" s="1" customFormat="1" ht="13.5" customHeight="1" thickBot="1">
      <c r="A50" s="160"/>
      <c r="B50" s="83" t="s">
        <v>210</v>
      </c>
      <c r="C50" s="170"/>
      <c r="D50" s="167"/>
      <c r="E50" s="162"/>
      <c r="F50" s="71">
        <v>213</v>
      </c>
      <c r="G50" s="45"/>
      <c r="H50" s="41">
        <f t="shared" si="5"/>
        <v>0</v>
      </c>
      <c r="I50" s="164"/>
      <c r="J50" s="79">
        <f t="shared" si="6"/>
        <v>213</v>
      </c>
      <c r="K50" s="47">
        <f t="shared" si="7"/>
        <v>0</v>
      </c>
      <c r="L50" s="42">
        <v>0.01</v>
      </c>
      <c r="M50" s="69">
        <v>1</v>
      </c>
      <c r="O50" s="9">
        <f t="shared" si="8"/>
        <v>0</v>
      </c>
      <c r="P50" s="9">
        <f t="shared" si="9"/>
        <v>0</v>
      </c>
    </row>
    <row r="51" spans="1:16" ht="12.75" customHeight="1" thickBot="1">
      <c r="A51" s="159" t="s">
        <v>220</v>
      </c>
      <c r="B51" s="82" t="s">
        <v>221</v>
      </c>
      <c r="C51" s="169">
        <v>12.7</v>
      </c>
      <c r="D51" s="204">
        <v>13.7</v>
      </c>
      <c r="E51" s="161">
        <f>F51+F52</f>
        <v>3468</v>
      </c>
      <c r="F51" s="70">
        <v>3255</v>
      </c>
      <c r="G51" s="43"/>
      <c r="H51" s="38">
        <f t="shared" si="5"/>
        <v>0</v>
      </c>
      <c r="I51" s="163">
        <f>SUM(E51-(E51*H51))</f>
        <v>3468</v>
      </c>
      <c r="J51" s="78">
        <f t="shared" si="6"/>
        <v>3255</v>
      </c>
      <c r="K51" s="46">
        <f>G51*J51</f>
        <v>0</v>
      </c>
      <c r="L51" s="39">
        <v>0.339</v>
      </c>
      <c r="M51" s="67">
        <v>60</v>
      </c>
      <c r="O51" s="9">
        <f t="shared" si="8"/>
        <v>0</v>
      </c>
      <c r="P51" s="9">
        <f t="shared" si="9"/>
        <v>0</v>
      </c>
    </row>
    <row r="52" spans="1:16" ht="14.25" customHeight="1" thickBot="1">
      <c r="A52" s="160"/>
      <c r="B52" s="83" t="s">
        <v>215</v>
      </c>
      <c r="C52" s="170"/>
      <c r="D52" s="167"/>
      <c r="E52" s="162"/>
      <c r="F52" s="71">
        <v>213</v>
      </c>
      <c r="G52" s="45"/>
      <c r="H52" s="41">
        <f t="shared" si="5"/>
        <v>0</v>
      </c>
      <c r="I52" s="164"/>
      <c r="J52" s="79">
        <f t="shared" si="6"/>
        <v>213</v>
      </c>
      <c r="K52" s="47">
        <f>G52*J52</f>
        <v>0</v>
      </c>
      <c r="L52" s="42">
        <v>0.01</v>
      </c>
      <c r="M52" s="69">
        <v>1</v>
      </c>
      <c r="O52" s="9">
        <f t="shared" si="8"/>
        <v>0</v>
      </c>
      <c r="P52" s="9">
        <f t="shared" si="9"/>
        <v>0</v>
      </c>
    </row>
    <row r="53" spans="1:16" ht="9.75" customHeight="1" thickBot="1">
      <c r="A53" s="215"/>
      <c r="B53" s="216"/>
      <c r="C53" s="216"/>
      <c r="D53" s="216"/>
      <c r="E53" s="216"/>
      <c r="F53" s="216"/>
      <c r="G53" s="216"/>
      <c r="H53" s="216"/>
      <c r="I53" s="216"/>
      <c r="J53" s="216"/>
      <c r="K53" s="121"/>
      <c r="L53" s="121"/>
      <c r="M53" s="122"/>
      <c r="O53" s="9"/>
      <c r="P53" s="9"/>
    </row>
    <row r="54" spans="1:16" ht="30" customHeight="1" thickBot="1">
      <c r="A54" s="117" t="s">
        <v>146</v>
      </c>
      <c r="B54" s="198" t="s">
        <v>148</v>
      </c>
      <c r="C54" s="199"/>
      <c r="D54" s="199"/>
      <c r="E54" s="200"/>
      <c r="F54" s="117"/>
      <c r="G54" s="117"/>
      <c r="H54" s="117"/>
      <c r="I54" s="117"/>
      <c r="J54" s="117"/>
      <c r="K54" s="117"/>
      <c r="L54" s="117"/>
      <c r="M54" s="117"/>
      <c r="N54" s="97"/>
      <c r="O54" s="5"/>
      <c r="P54" s="5"/>
    </row>
    <row r="55" spans="1:16" s="11" customFormat="1" ht="54.75" customHeight="1" thickBot="1">
      <c r="A55" s="85" t="s">
        <v>240</v>
      </c>
      <c r="B55" s="127" t="s">
        <v>72</v>
      </c>
      <c r="C55" s="203" t="s">
        <v>271</v>
      </c>
      <c r="D55" s="202"/>
      <c r="E55" s="113"/>
      <c r="F55" s="71">
        <v>213</v>
      </c>
      <c r="G55" s="45"/>
      <c r="H55" s="41">
        <f aca="true" t="shared" si="10" ref="H55:H72">$M$3</f>
        <v>0</v>
      </c>
      <c r="I55" s="16"/>
      <c r="J55" s="71">
        <f>SUM(F55-(F55*H55))</f>
        <v>213</v>
      </c>
      <c r="K55" s="47">
        <f>G55*J55</f>
        <v>0</v>
      </c>
      <c r="L55" s="39">
        <v>0.01</v>
      </c>
      <c r="M55" s="67">
        <v>1</v>
      </c>
      <c r="O55" s="9">
        <f aca="true" t="shared" si="11" ref="O55:O72">G55*L55</f>
        <v>0</v>
      </c>
      <c r="P55" s="9">
        <f aca="true" t="shared" si="12" ref="P55:P72">G55*M55</f>
        <v>0</v>
      </c>
    </row>
    <row r="56" spans="1:16" s="11" customFormat="1" ht="54.75" customHeight="1" thickBot="1">
      <c r="A56" s="85" t="s">
        <v>241</v>
      </c>
      <c r="B56" s="127" t="s">
        <v>72</v>
      </c>
      <c r="C56" s="202" t="s">
        <v>271</v>
      </c>
      <c r="D56" s="202"/>
      <c r="E56" s="113"/>
      <c r="F56" s="71">
        <v>213</v>
      </c>
      <c r="G56" s="45"/>
      <c r="H56" s="41">
        <f t="shared" si="10"/>
        <v>0</v>
      </c>
      <c r="I56" s="16"/>
      <c r="J56" s="71">
        <f>SUM(F56-(F56*H56))</f>
        <v>213</v>
      </c>
      <c r="K56" s="47">
        <f>G56*J56</f>
        <v>0</v>
      </c>
      <c r="L56" s="39">
        <v>0.01</v>
      </c>
      <c r="M56" s="67">
        <v>1</v>
      </c>
      <c r="O56" s="9">
        <f t="shared" si="11"/>
        <v>0</v>
      </c>
      <c r="P56" s="9">
        <f t="shared" si="12"/>
        <v>0</v>
      </c>
    </row>
    <row r="57" spans="1:16" s="11" customFormat="1" ht="30" customHeight="1" thickBot="1">
      <c r="A57" s="85" t="s">
        <v>242</v>
      </c>
      <c r="B57" s="127" t="s">
        <v>72</v>
      </c>
      <c r="C57" s="202" t="s">
        <v>243</v>
      </c>
      <c r="D57" s="202"/>
      <c r="E57" s="113"/>
      <c r="F57" s="71">
        <v>128</v>
      </c>
      <c r="G57" s="45"/>
      <c r="H57" s="41">
        <f t="shared" si="10"/>
        <v>0</v>
      </c>
      <c r="I57" s="16"/>
      <c r="J57" s="71">
        <f>SUM(F57-(F57*H57))</f>
        <v>128</v>
      </c>
      <c r="K57" s="47">
        <f>G57*J57</f>
        <v>0</v>
      </c>
      <c r="L57" s="39">
        <v>0.009</v>
      </c>
      <c r="M57" s="67">
        <v>1</v>
      </c>
      <c r="O57" s="9">
        <f t="shared" si="11"/>
        <v>0</v>
      </c>
      <c r="P57" s="9">
        <f t="shared" si="12"/>
        <v>0</v>
      </c>
    </row>
    <row r="58" spans="1:16" s="11" customFormat="1" ht="30" customHeight="1" thickBot="1">
      <c r="A58" s="85" t="s">
        <v>244</v>
      </c>
      <c r="B58" s="168" t="s">
        <v>245</v>
      </c>
      <c r="C58" s="168"/>
      <c r="D58" s="168"/>
      <c r="E58" s="10"/>
      <c r="F58" s="71">
        <v>291</v>
      </c>
      <c r="G58" s="45"/>
      <c r="H58" s="41">
        <f t="shared" si="10"/>
        <v>0</v>
      </c>
      <c r="I58" s="79"/>
      <c r="J58" s="71">
        <f>SUM(F58-(F58*H58))</f>
        <v>291</v>
      </c>
      <c r="K58" s="47">
        <f>G58*J58</f>
        <v>0</v>
      </c>
      <c r="L58" s="39">
        <v>0.003</v>
      </c>
      <c r="M58" s="67">
        <v>1.1</v>
      </c>
      <c r="O58" s="9">
        <f t="shared" si="11"/>
        <v>0</v>
      </c>
      <c r="P58" s="9">
        <f t="shared" si="12"/>
        <v>0</v>
      </c>
    </row>
    <row r="59" spans="1:16" s="11" customFormat="1" ht="30" customHeight="1" thickBot="1">
      <c r="A59" s="85" t="s">
        <v>71</v>
      </c>
      <c r="B59" s="168" t="s">
        <v>246</v>
      </c>
      <c r="C59" s="168"/>
      <c r="D59" s="168"/>
      <c r="E59" s="10"/>
      <c r="F59" s="71">
        <v>223</v>
      </c>
      <c r="G59" s="45"/>
      <c r="H59" s="41">
        <f t="shared" si="10"/>
        <v>0</v>
      </c>
      <c r="I59" s="79"/>
      <c r="J59" s="71">
        <f>SUM(F59-(F59*H59))</f>
        <v>223</v>
      </c>
      <c r="K59" s="47">
        <f>G59*J59</f>
        <v>0</v>
      </c>
      <c r="L59" s="39">
        <v>0.004</v>
      </c>
      <c r="M59" s="67">
        <v>0.8</v>
      </c>
      <c r="O59" s="9">
        <f t="shared" si="11"/>
        <v>0</v>
      </c>
      <c r="P59" s="9">
        <f t="shared" si="12"/>
        <v>0</v>
      </c>
    </row>
    <row r="60" spans="1:16" s="11" customFormat="1" ht="30" customHeight="1" thickBot="1">
      <c r="A60" s="85" t="s">
        <v>247</v>
      </c>
      <c r="B60" s="168" t="s">
        <v>248</v>
      </c>
      <c r="C60" s="168"/>
      <c r="D60" s="168"/>
      <c r="E60" s="10"/>
      <c r="F60" s="71">
        <v>221</v>
      </c>
      <c r="G60" s="45"/>
      <c r="H60" s="41">
        <f t="shared" si="10"/>
        <v>0</v>
      </c>
      <c r="I60" s="79"/>
      <c r="J60" s="71">
        <f aca="true" t="shared" si="13" ref="J60:J69">SUM(F60-(F60*H60))</f>
        <v>221</v>
      </c>
      <c r="K60" s="47">
        <f aca="true" t="shared" si="14" ref="K60:K69">G60*J60</f>
        <v>0</v>
      </c>
      <c r="L60" s="39"/>
      <c r="M60" s="67"/>
      <c r="O60" s="9">
        <f t="shared" si="11"/>
        <v>0</v>
      </c>
      <c r="P60" s="9">
        <f t="shared" si="12"/>
        <v>0</v>
      </c>
    </row>
    <row r="61" spans="1:16" ht="30" customHeight="1" thickBot="1">
      <c r="A61" s="85" t="s">
        <v>249</v>
      </c>
      <c r="B61" s="168" t="s">
        <v>7</v>
      </c>
      <c r="C61" s="168"/>
      <c r="D61" s="168"/>
      <c r="E61" s="10"/>
      <c r="F61" s="71">
        <v>435</v>
      </c>
      <c r="G61" s="45"/>
      <c r="H61" s="41">
        <f t="shared" si="10"/>
        <v>0</v>
      </c>
      <c r="I61" s="79"/>
      <c r="J61" s="71">
        <f t="shared" si="13"/>
        <v>435</v>
      </c>
      <c r="K61" s="47">
        <f t="shared" si="14"/>
        <v>0</v>
      </c>
      <c r="L61" s="39"/>
      <c r="M61" s="67"/>
      <c r="O61" s="9">
        <f t="shared" si="11"/>
        <v>0</v>
      </c>
      <c r="P61" s="9">
        <f t="shared" si="12"/>
        <v>0</v>
      </c>
    </row>
    <row r="62" spans="1:16" ht="30" customHeight="1" thickBot="1">
      <c r="A62" s="85" t="s">
        <v>250</v>
      </c>
      <c r="B62" s="168" t="s">
        <v>251</v>
      </c>
      <c r="C62" s="168"/>
      <c r="D62" s="168"/>
      <c r="E62" s="10"/>
      <c r="F62" s="71">
        <v>1430</v>
      </c>
      <c r="G62" s="45"/>
      <c r="H62" s="41">
        <f t="shared" si="10"/>
        <v>0</v>
      </c>
      <c r="I62" s="79"/>
      <c r="J62" s="71">
        <f t="shared" si="13"/>
        <v>1430</v>
      </c>
      <c r="K62" s="47">
        <f t="shared" si="14"/>
        <v>0</v>
      </c>
      <c r="L62" s="39"/>
      <c r="M62" s="67"/>
      <c r="O62" s="9">
        <f t="shared" si="11"/>
        <v>0</v>
      </c>
      <c r="P62" s="9">
        <f t="shared" si="12"/>
        <v>0</v>
      </c>
    </row>
    <row r="63" spans="1:16" ht="30" customHeight="1" thickBot="1">
      <c r="A63" s="85" t="s">
        <v>124</v>
      </c>
      <c r="B63" s="168" t="s">
        <v>120</v>
      </c>
      <c r="C63" s="168"/>
      <c r="D63" s="168"/>
      <c r="E63" s="10"/>
      <c r="F63" s="71">
        <v>1557</v>
      </c>
      <c r="G63" s="45"/>
      <c r="H63" s="41">
        <f t="shared" si="10"/>
        <v>0</v>
      </c>
      <c r="I63" s="79"/>
      <c r="J63" s="71">
        <f t="shared" si="13"/>
        <v>1557</v>
      </c>
      <c r="K63" s="47">
        <f t="shared" si="14"/>
        <v>0</v>
      </c>
      <c r="L63" s="39">
        <v>0.1</v>
      </c>
      <c r="M63" s="67">
        <v>2</v>
      </c>
      <c r="N63" s="2"/>
      <c r="O63" s="9">
        <f t="shared" si="11"/>
        <v>0</v>
      </c>
      <c r="P63" s="9">
        <f t="shared" si="12"/>
        <v>0</v>
      </c>
    </row>
    <row r="64" spans="1:16" ht="30" customHeight="1" thickBot="1">
      <c r="A64" s="85" t="s">
        <v>150</v>
      </c>
      <c r="B64" s="168" t="s">
        <v>121</v>
      </c>
      <c r="C64" s="168"/>
      <c r="D64" s="168"/>
      <c r="E64" s="10"/>
      <c r="F64" s="71">
        <v>1756</v>
      </c>
      <c r="G64" s="45"/>
      <c r="H64" s="41">
        <f t="shared" si="10"/>
        <v>0</v>
      </c>
      <c r="I64" s="79"/>
      <c r="J64" s="71">
        <f t="shared" si="13"/>
        <v>1756</v>
      </c>
      <c r="K64" s="47">
        <f t="shared" si="14"/>
        <v>0</v>
      </c>
      <c r="L64" s="39">
        <v>0.1</v>
      </c>
      <c r="M64" s="67">
        <v>2</v>
      </c>
      <c r="N64" s="2"/>
      <c r="O64" s="9">
        <f t="shared" si="11"/>
        <v>0</v>
      </c>
      <c r="P64" s="9">
        <f t="shared" si="12"/>
        <v>0</v>
      </c>
    </row>
    <row r="65" spans="1:16" ht="30" customHeight="1" thickBot="1">
      <c r="A65" s="85" t="s">
        <v>252</v>
      </c>
      <c r="B65" s="168" t="s">
        <v>253</v>
      </c>
      <c r="C65" s="168"/>
      <c r="D65" s="168"/>
      <c r="E65" s="10"/>
      <c r="F65" s="71">
        <v>233</v>
      </c>
      <c r="G65" s="45"/>
      <c r="H65" s="41">
        <f t="shared" si="10"/>
        <v>0</v>
      </c>
      <c r="I65" s="79"/>
      <c r="J65" s="71">
        <f t="shared" si="13"/>
        <v>233</v>
      </c>
      <c r="K65" s="47">
        <f t="shared" si="14"/>
        <v>0</v>
      </c>
      <c r="L65" s="39"/>
      <c r="M65" s="67"/>
      <c r="O65" s="9">
        <f t="shared" si="11"/>
        <v>0</v>
      </c>
      <c r="P65" s="9">
        <f t="shared" si="12"/>
        <v>0</v>
      </c>
    </row>
    <row r="66" spans="1:16" s="11" customFormat="1" ht="30" customHeight="1" thickBot="1">
      <c r="A66" s="85" t="s">
        <v>67</v>
      </c>
      <c r="B66" s="168" t="s">
        <v>122</v>
      </c>
      <c r="C66" s="168"/>
      <c r="D66" s="168"/>
      <c r="E66" s="10"/>
      <c r="F66" s="71">
        <v>154</v>
      </c>
      <c r="G66" s="45"/>
      <c r="H66" s="41">
        <f t="shared" si="10"/>
        <v>0</v>
      </c>
      <c r="I66" s="79"/>
      <c r="J66" s="71">
        <f t="shared" si="13"/>
        <v>154</v>
      </c>
      <c r="K66" s="47">
        <f t="shared" si="14"/>
        <v>0</v>
      </c>
      <c r="L66" s="39">
        <v>0.004</v>
      </c>
      <c r="M66" s="67">
        <v>0.681</v>
      </c>
      <c r="O66" s="9">
        <f t="shared" si="11"/>
        <v>0</v>
      </c>
      <c r="P66" s="9">
        <f t="shared" si="12"/>
        <v>0</v>
      </c>
    </row>
    <row r="67" spans="1:16" s="123" customFormat="1" ht="30" customHeight="1" thickBot="1">
      <c r="A67" s="85" t="s">
        <v>30</v>
      </c>
      <c r="B67" s="168" t="s">
        <v>254</v>
      </c>
      <c r="C67" s="168"/>
      <c r="D67" s="168"/>
      <c r="E67" s="10"/>
      <c r="F67" s="71">
        <v>450</v>
      </c>
      <c r="G67" s="45"/>
      <c r="H67" s="41">
        <f t="shared" si="10"/>
        <v>0</v>
      </c>
      <c r="I67" s="79"/>
      <c r="J67" s="71">
        <f t="shared" si="13"/>
        <v>450</v>
      </c>
      <c r="K67" s="47">
        <f t="shared" si="14"/>
        <v>0</v>
      </c>
      <c r="L67" s="39">
        <v>0.027</v>
      </c>
      <c r="M67" s="67">
        <v>1</v>
      </c>
      <c r="O67" s="9">
        <f t="shared" si="11"/>
        <v>0</v>
      </c>
      <c r="P67" s="9">
        <f t="shared" si="12"/>
        <v>0</v>
      </c>
    </row>
    <row r="68" spans="1:16" s="11" customFormat="1" ht="30" customHeight="1" thickBot="1">
      <c r="A68" s="85" t="s">
        <v>255</v>
      </c>
      <c r="B68" s="168" t="s">
        <v>256</v>
      </c>
      <c r="C68" s="168"/>
      <c r="D68" s="168"/>
      <c r="E68" s="10"/>
      <c r="F68" s="71">
        <v>147</v>
      </c>
      <c r="G68" s="45"/>
      <c r="H68" s="41">
        <f t="shared" si="10"/>
        <v>0</v>
      </c>
      <c r="I68" s="79"/>
      <c r="J68" s="71">
        <f t="shared" si="13"/>
        <v>147</v>
      </c>
      <c r="K68" s="47">
        <f t="shared" si="14"/>
        <v>0</v>
      </c>
      <c r="L68" s="39"/>
      <c r="M68" s="67"/>
      <c r="O68" s="9">
        <f t="shared" si="11"/>
        <v>0</v>
      </c>
      <c r="P68" s="9">
        <f t="shared" si="12"/>
        <v>0</v>
      </c>
    </row>
    <row r="69" spans="1:16" s="11" customFormat="1" ht="30" customHeight="1" thickBot="1">
      <c r="A69" s="85" t="s">
        <v>257</v>
      </c>
      <c r="B69" s="168" t="s">
        <v>258</v>
      </c>
      <c r="C69" s="168"/>
      <c r="D69" s="168"/>
      <c r="E69" s="10"/>
      <c r="F69" s="71">
        <v>240</v>
      </c>
      <c r="G69" s="45"/>
      <c r="H69" s="41">
        <f t="shared" si="10"/>
        <v>0</v>
      </c>
      <c r="I69" s="79"/>
      <c r="J69" s="71">
        <f t="shared" si="13"/>
        <v>240</v>
      </c>
      <c r="K69" s="47">
        <f t="shared" si="14"/>
        <v>0</v>
      </c>
      <c r="L69" s="39">
        <v>0.024</v>
      </c>
      <c r="M69" s="67">
        <v>3</v>
      </c>
      <c r="O69" s="9">
        <f t="shared" si="11"/>
        <v>0</v>
      </c>
      <c r="P69" s="9">
        <f t="shared" si="12"/>
        <v>0</v>
      </c>
    </row>
    <row r="70" spans="1:16" s="11" customFormat="1" ht="30" customHeight="1" thickBot="1">
      <c r="A70" s="85" t="s">
        <v>68</v>
      </c>
      <c r="B70" s="168" t="s">
        <v>259</v>
      </c>
      <c r="C70" s="168"/>
      <c r="D70" s="168"/>
      <c r="E70" s="10"/>
      <c r="F70" s="71">
        <v>113</v>
      </c>
      <c r="G70" s="45"/>
      <c r="H70" s="41">
        <f t="shared" si="10"/>
        <v>0</v>
      </c>
      <c r="I70" s="79"/>
      <c r="J70" s="71">
        <f>SUM(F70-(F70*H70))</f>
        <v>113</v>
      </c>
      <c r="K70" s="47">
        <f>G70*J70</f>
        <v>0</v>
      </c>
      <c r="L70" s="39">
        <v>0.011</v>
      </c>
      <c r="M70" s="67">
        <v>2</v>
      </c>
      <c r="O70" s="9">
        <f t="shared" si="11"/>
        <v>0</v>
      </c>
      <c r="P70" s="9">
        <f t="shared" si="12"/>
        <v>0</v>
      </c>
    </row>
    <row r="71" spans="1:16" s="11" customFormat="1" ht="30" customHeight="1" thickBot="1">
      <c r="A71" s="85" t="s">
        <v>69</v>
      </c>
      <c r="B71" s="168" t="s">
        <v>260</v>
      </c>
      <c r="C71" s="168"/>
      <c r="D71" s="168"/>
      <c r="E71" s="10"/>
      <c r="F71" s="71">
        <v>138</v>
      </c>
      <c r="G71" s="45"/>
      <c r="H71" s="41">
        <f t="shared" si="10"/>
        <v>0</v>
      </c>
      <c r="I71" s="79"/>
      <c r="J71" s="71">
        <f>SUM(F71-(F71*H71))</f>
        <v>138</v>
      </c>
      <c r="K71" s="47">
        <f>G71*J71</f>
        <v>0</v>
      </c>
      <c r="L71" s="39">
        <v>0.019</v>
      </c>
      <c r="M71" s="67">
        <v>1.6</v>
      </c>
      <c r="O71" s="9">
        <f t="shared" si="11"/>
        <v>0</v>
      </c>
      <c r="P71" s="9">
        <f t="shared" si="12"/>
        <v>0</v>
      </c>
    </row>
    <row r="72" spans="1:16" s="11" customFormat="1" ht="30" customHeight="1" thickBot="1">
      <c r="A72" s="85" t="s">
        <v>261</v>
      </c>
      <c r="B72" s="168" t="s">
        <v>262</v>
      </c>
      <c r="C72" s="168"/>
      <c r="D72" s="168"/>
      <c r="E72" s="10"/>
      <c r="F72" s="71">
        <v>420</v>
      </c>
      <c r="G72" s="45"/>
      <c r="H72" s="41">
        <f t="shared" si="10"/>
        <v>0</v>
      </c>
      <c r="I72" s="79"/>
      <c r="J72" s="71">
        <f>SUM(F72-(F72*H72))</f>
        <v>420</v>
      </c>
      <c r="K72" s="47">
        <f>G72*J72</f>
        <v>0</v>
      </c>
      <c r="L72" s="39">
        <v>0.043</v>
      </c>
      <c r="M72" s="67">
        <v>2</v>
      </c>
      <c r="O72" s="9">
        <f t="shared" si="11"/>
        <v>0</v>
      </c>
      <c r="P72" s="9">
        <f t="shared" si="12"/>
        <v>0</v>
      </c>
    </row>
    <row r="73" spans="1:16" s="11" customFormat="1" ht="11.25" customHeight="1">
      <c r="A73" s="22"/>
      <c r="B73" s="26"/>
      <c r="C73" s="124"/>
      <c r="D73" s="124"/>
      <c r="E73" s="124"/>
      <c r="F73" s="14"/>
      <c r="G73" s="13"/>
      <c r="H73" s="23"/>
      <c r="I73" s="13"/>
      <c r="J73" s="24"/>
      <c r="K73" s="30">
        <f>SUM(K12:K72)</f>
        <v>0</v>
      </c>
      <c r="L73" s="125"/>
      <c r="M73" s="126"/>
      <c r="O73" s="17">
        <f>SUM(O12:O72)</f>
        <v>0</v>
      </c>
      <c r="P73" s="17">
        <f>SUM(P12:P72)</f>
        <v>0</v>
      </c>
    </row>
    <row r="74" spans="1:16" ht="27.75" customHeight="1">
      <c r="A74" s="214" t="s">
        <v>265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O74" s="9"/>
      <c r="P74" s="9"/>
    </row>
    <row r="75" spans="1:16" ht="9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O75" s="9"/>
      <c r="P75" s="9"/>
    </row>
    <row r="76" spans="1:17" ht="44.25" customHeight="1">
      <c r="A76" s="155" t="s">
        <v>288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94"/>
      <c r="Q76" s="11"/>
    </row>
    <row r="77" spans="1:17" ht="19.5" customHeight="1">
      <c r="A77" s="156" t="s">
        <v>141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94"/>
      <c r="Q77" s="11"/>
    </row>
    <row r="78" spans="1:16" ht="5.2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94"/>
      <c r="O78" s="11"/>
      <c r="P78" s="11"/>
    </row>
    <row r="79" spans="1:16" ht="13.5">
      <c r="A79" s="28"/>
      <c r="B79" s="212"/>
      <c r="C79" s="212"/>
      <c r="D79" s="212"/>
      <c r="E79" s="212"/>
      <c r="F79" s="213"/>
      <c r="G79" s="213"/>
      <c r="H79" s="213"/>
      <c r="I79" s="213"/>
      <c r="J79" s="213"/>
      <c r="K79" s="213"/>
      <c r="L79" s="213"/>
      <c r="M79" s="213"/>
      <c r="O79" s="9"/>
      <c r="P79" s="9"/>
    </row>
    <row r="80" spans="15:16" ht="12.75">
      <c r="O80" s="9"/>
      <c r="P80" s="9"/>
    </row>
    <row r="81" spans="15:16" ht="12.75">
      <c r="O81" s="9"/>
      <c r="P81" s="9"/>
    </row>
    <row r="82" spans="15:16" ht="12.75">
      <c r="O82" s="9"/>
      <c r="P82" s="9"/>
    </row>
    <row r="83" spans="15:16" ht="12.75">
      <c r="O83" s="9"/>
      <c r="P83" s="9"/>
    </row>
    <row r="84" spans="15:16" ht="12.75">
      <c r="O84" s="9"/>
      <c r="P84" s="9"/>
    </row>
    <row r="85" spans="15:16" ht="12.75">
      <c r="O85" s="9"/>
      <c r="P85" s="9"/>
    </row>
    <row r="86" spans="15:16" ht="12.75">
      <c r="O86" s="9"/>
      <c r="P86" s="9"/>
    </row>
  </sheetData>
  <sheetProtection/>
  <mergeCells count="127">
    <mergeCell ref="H1:M1"/>
    <mergeCell ref="C1:G1"/>
    <mergeCell ref="F7:F9"/>
    <mergeCell ref="F5:M5"/>
    <mergeCell ref="E21:E23"/>
    <mergeCell ref="K7:K9"/>
    <mergeCell ref="L7:L9"/>
    <mergeCell ref="A19:J19"/>
    <mergeCell ref="A20:M20"/>
    <mergeCell ref="A21:A23"/>
    <mergeCell ref="A41:J41"/>
    <mergeCell ref="A42:M42"/>
    <mergeCell ref="A27:A29"/>
    <mergeCell ref="A74:M74"/>
    <mergeCell ref="A7:A9"/>
    <mergeCell ref="B7:B9"/>
    <mergeCell ref="C7:D7"/>
    <mergeCell ref="E7:E9"/>
    <mergeCell ref="A53:J53"/>
    <mergeCell ref="A51:A52"/>
    <mergeCell ref="I43:I44"/>
    <mergeCell ref="I39:I40"/>
    <mergeCell ref="A76:O76"/>
    <mergeCell ref="E51:E52"/>
    <mergeCell ref="N7:N9"/>
    <mergeCell ref="C8:C9"/>
    <mergeCell ref="D8:D9"/>
    <mergeCell ref="A10:J10"/>
    <mergeCell ref="A11:M11"/>
    <mergeCell ref="I51:I52"/>
    <mergeCell ref="B79:E79"/>
    <mergeCell ref="F79:M79"/>
    <mergeCell ref="B54:E54"/>
    <mergeCell ref="I47:I48"/>
    <mergeCell ref="C51:C52"/>
    <mergeCell ref="D51:D52"/>
    <mergeCell ref="C49:C50"/>
    <mergeCell ref="D49:D50"/>
    <mergeCell ref="A45:A46"/>
    <mergeCell ref="C45:C46"/>
    <mergeCell ref="D45:D46"/>
    <mergeCell ref="R6:U6"/>
    <mergeCell ref="G7:G9"/>
    <mergeCell ref="H7:H9"/>
    <mergeCell ref="I7:I9"/>
    <mergeCell ref="J7:J9"/>
    <mergeCell ref="M7:M9"/>
    <mergeCell ref="I45:I46"/>
    <mergeCell ref="E49:E50"/>
    <mergeCell ref="I49:I50"/>
    <mergeCell ref="A47:A48"/>
    <mergeCell ref="C47:C48"/>
    <mergeCell ref="D47:D48"/>
    <mergeCell ref="E47:E48"/>
    <mergeCell ref="C21:C23"/>
    <mergeCell ref="D21:D23"/>
    <mergeCell ref="C27:C29"/>
    <mergeCell ref="D27:D29"/>
    <mergeCell ref="E27:E29"/>
    <mergeCell ref="I27:I29"/>
    <mergeCell ref="I21:I23"/>
    <mergeCell ref="A15:A16"/>
    <mergeCell ref="C15:C16"/>
    <mergeCell ref="A13:M13"/>
    <mergeCell ref="D15:D16"/>
    <mergeCell ref="E15:E16"/>
    <mergeCell ref="I15:I16"/>
    <mergeCell ref="A14:M14"/>
    <mergeCell ref="A24:A26"/>
    <mergeCell ref="C24:C26"/>
    <mergeCell ref="D24:D26"/>
    <mergeCell ref="E24:E26"/>
    <mergeCell ref="I24:I26"/>
    <mergeCell ref="A17:A18"/>
    <mergeCell ref="C17:C18"/>
    <mergeCell ref="D17:D18"/>
    <mergeCell ref="E17:E18"/>
    <mergeCell ref="I17:I18"/>
    <mergeCell ref="C30:C32"/>
    <mergeCell ref="D30:D32"/>
    <mergeCell ref="E30:E32"/>
    <mergeCell ref="I30:I32"/>
    <mergeCell ref="A33:A34"/>
    <mergeCell ref="C33:C34"/>
    <mergeCell ref="D33:D34"/>
    <mergeCell ref="E33:E34"/>
    <mergeCell ref="I33:I34"/>
    <mergeCell ref="A30:A32"/>
    <mergeCell ref="A35:A36"/>
    <mergeCell ref="C35:C36"/>
    <mergeCell ref="D35:D36"/>
    <mergeCell ref="E35:E36"/>
    <mergeCell ref="I35:I36"/>
    <mergeCell ref="A37:A38"/>
    <mergeCell ref="C37:C38"/>
    <mergeCell ref="D37:D38"/>
    <mergeCell ref="I37:I38"/>
    <mergeCell ref="E37:E38"/>
    <mergeCell ref="A39:A40"/>
    <mergeCell ref="C39:C40"/>
    <mergeCell ref="D39:D40"/>
    <mergeCell ref="B68:D68"/>
    <mergeCell ref="B69:D69"/>
    <mergeCell ref="E39:E40"/>
    <mergeCell ref="D43:D44"/>
    <mergeCell ref="E43:E44"/>
    <mergeCell ref="E45:E46"/>
    <mergeCell ref="B58:D58"/>
    <mergeCell ref="A43:A44"/>
    <mergeCell ref="C43:C44"/>
    <mergeCell ref="B70:D70"/>
    <mergeCell ref="B59:D59"/>
    <mergeCell ref="B60:D60"/>
    <mergeCell ref="B61:D61"/>
    <mergeCell ref="B62:D62"/>
    <mergeCell ref="B63:D63"/>
    <mergeCell ref="B64:D64"/>
    <mergeCell ref="A49:A50"/>
    <mergeCell ref="A77:O77"/>
    <mergeCell ref="B71:D71"/>
    <mergeCell ref="B72:D72"/>
    <mergeCell ref="C55:D55"/>
    <mergeCell ref="C56:D56"/>
    <mergeCell ref="C57:D57"/>
    <mergeCell ref="B65:D65"/>
    <mergeCell ref="B66:D66"/>
    <mergeCell ref="B67:D67"/>
  </mergeCells>
  <printOptions/>
  <pageMargins left="0.35433070866141736" right="0.35433070866141736" top="0.3937007874015748" bottom="0.3937007874015748" header="0.5118110236220472" footer="0.5118110236220472"/>
  <pageSetup fitToHeight="10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U168"/>
  <sheetViews>
    <sheetView tabSelected="1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A166" sqref="A166:O166"/>
    </sheetView>
  </sheetViews>
  <sheetFormatPr defaultColWidth="9.00390625" defaultRowHeight="12.75"/>
  <cols>
    <col min="1" max="1" width="33.625" style="11" customWidth="1"/>
    <col min="2" max="2" width="15.125" style="11" customWidth="1"/>
    <col min="3" max="3" width="9.75390625" style="11" customWidth="1"/>
    <col min="4" max="4" width="9.375" style="11" customWidth="1"/>
    <col min="5" max="6" width="11.25390625" style="11" customWidth="1"/>
    <col min="7" max="7" width="9.00390625" style="11" customWidth="1"/>
    <col min="8" max="8" width="9.75390625" style="11" customWidth="1"/>
    <col min="9" max="9" width="16.00390625" style="11" customWidth="1"/>
    <col min="10" max="10" width="12.875" style="11" customWidth="1"/>
    <col min="11" max="11" width="13.00390625" style="11" customWidth="1"/>
    <col min="12" max="13" width="9.125" style="11" customWidth="1"/>
    <col min="14" max="14" width="3.75390625" style="0" hidden="1" customWidth="1"/>
    <col min="15" max="15" width="8.375" style="0" hidden="1" customWidth="1"/>
    <col min="16" max="16" width="7.75390625" style="0" hidden="1" customWidth="1"/>
    <col min="17" max="17" width="5.00390625" style="0" customWidth="1"/>
    <col min="19" max="19" width="15.625" style="0" customWidth="1"/>
  </cols>
  <sheetData>
    <row r="1" spans="1:16" ht="36.75" customHeight="1">
      <c r="A1" s="48"/>
      <c r="B1" s="49"/>
      <c r="C1" s="135" t="s">
        <v>153</v>
      </c>
      <c r="D1" s="135"/>
      <c r="E1" s="135"/>
      <c r="F1" s="135"/>
      <c r="G1" s="135"/>
      <c r="H1" s="191" t="s">
        <v>181</v>
      </c>
      <c r="I1" s="191"/>
      <c r="J1" s="191"/>
      <c r="K1" s="191"/>
      <c r="L1" s="191"/>
      <c r="M1" s="192"/>
      <c r="N1" s="94"/>
      <c r="O1" s="11"/>
      <c r="P1" s="11"/>
    </row>
    <row r="2" spans="1:16" s="32" customFormat="1" ht="7.5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95"/>
      <c r="O2" s="31"/>
      <c r="P2" s="31"/>
    </row>
    <row r="3" spans="1:16" ht="22.5" customHeight="1" thickBot="1">
      <c r="A3" s="80" t="s">
        <v>94</v>
      </c>
      <c r="B3" s="86">
        <f>K164</f>
        <v>0</v>
      </c>
      <c r="C3" s="53"/>
      <c r="D3" s="54" t="s">
        <v>152</v>
      </c>
      <c r="E3" s="53"/>
      <c r="F3" s="86">
        <f>O164</f>
        <v>0</v>
      </c>
      <c r="G3" s="33"/>
      <c r="H3" s="54" t="s">
        <v>95</v>
      </c>
      <c r="I3" s="55"/>
      <c r="J3" s="86">
        <f>P164</f>
        <v>0</v>
      </c>
      <c r="K3" s="20"/>
      <c r="L3" s="56" t="s">
        <v>155</v>
      </c>
      <c r="M3" s="57">
        <v>0</v>
      </c>
      <c r="N3" s="94"/>
      <c r="O3" s="11"/>
      <c r="P3" s="11"/>
    </row>
    <row r="4" spans="1:16" ht="8.25" customHeight="1">
      <c r="A4" s="81"/>
      <c r="B4" s="20"/>
      <c r="C4" s="20"/>
      <c r="D4" s="20"/>
      <c r="E4" s="20"/>
      <c r="F4" s="20"/>
      <c r="G4" s="27"/>
      <c r="H4" s="58"/>
      <c r="I4" s="59"/>
      <c r="J4" s="59"/>
      <c r="K4" s="20"/>
      <c r="L4" s="20"/>
      <c r="M4" s="60"/>
      <c r="N4" s="96"/>
      <c r="O4" s="11"/>
      <c r="P4" s="11"/>
    </row>
    <row r="5" spans="1:16" ht="22.5" customHeight="1">
      <c r="A5" s="80" t="s">
        <v>287</v>
      </c>
      <c r="B5" s="20"/>
      <c r="C5" s="37"/>
      <c r="D5" s="37"/>
      <c r="E5" s="37"/>
      <c r="F5" s="138" t="s">
        <v>154</v>
      </c>
      <c r="G5" s="138"/>
      <c r="H5" s="138"/>
      <c r="I5" s="138"/>
      <c r="J5" s="138"/>
      <c r="K5" s="138"/>
      <c r="L5" s="138"/>
      <c r="M5" s="139"/>
      <c r="N5" s="94"/>
      <c r="O5" s="11"/>
      <c r="P5" s="11"/>
    </row>
    <row r="6" spans="1:21" ht="8.25" customHeight="1" thickBot="1">
      <c r="A6" s="61"/>
      <c r="B6" s="62"/>
      <c r="C6" s="63"/>
      <c r="D6" s="64"/>
      <c r="E6" s="64"/>
      <c r="F6" s="65"/>
      <c r="G6" s="63"/>
      <c r="H6" s="63"/>
      <c r="I6" s="63"/>
      <c r="J6" s="63"/>
      <c r="K6" s="63"/>
      <c r="L6" s="63"/>
      <c r="M6" s="66"/>
      <c r="N6" s="94"/>
      <c r="O6" s="11"/>
      <c r="P6" s="11"/>
      <c r="R6" s="140"/>
      <c r="S6" s="140"/>
      <c r="T6" s="140"/>
      <c r="U6" s="140"/>
    </row>
    <row r="7" spans="1:16" ht="24.75" customHeight="1" thickBot="1">
      <c r="A7" s="141" t="s">
        <v>142</v>
      </c>
      <c r="B7" s="193" t="s">
        <v>176</v>
      </c>
      <c r="C7" s="142" t="s">
        <v>143</v>
      </c>
      <c r="D7" s="142"/>
      <c r="E7" s="143" t="s">
        <v>178</v>
      </c>
      <c r="F7" s="144" t="s">
        <v>177</v>
      </c>
      <c r="G7" s="145" t="s">
        <v>97</v>
      </c>
      <c r="H7" s="151" t="s">
        <v>91</v>
      </c>
      <c r="I7" s="134" t="s">
        <v>173</v>
      </c>
      <c r="J7" s="134" t="s">
        <v>174</v>
      </c>
      <c r="K7" s="134" t="s">
        <v>96</v>
      </c>
      <c r="L7" s="149" t="s">
        <v>92</v>
      </c>
      <c r="M7" s="150" t="s">
        <v>93</v>
      </c>
      <c r="N7" s="217"/>
      <c r="O7" s="1"/>
      <c r="P7" s="1"/>
    </row>
    <row r="8" spans="1:16" ht="24.75" customHeight="1" thickBot="1">
      <c r="A8" s="141"/>
      <c r="B8" s="194"/>
      <c r="C8" s="142" t="s">
        <v>144</v>
      </c>
      <c r="D8" s="142" t="s">
        <v>145</v>
      </c>
      <c r="E8" s="143"/>
      <c r="F8" s="144"/>
      <c r="G8" s="145"/>
      <c r="H8" s="151"/>
      <c r="I8" s="134"/>
      <c r="J8" s="134"/>
      <c r="K8" s="134"/>
      <c r="L8" s="149"/>
      <c r="M8" s="150"/>
      <c r="N8" s="217"/>
      <c r="O8" s="1"/>
      <c r="P8" s="1"/>
    </row>
    <row r="9" spans="1:16" ht="27.75" customHeight="1" thickBot="1">
      <c r="A9" s="141"/>
      <c r="B9" s="195"/>
      <c r="C9" s="142"/>
      <c r="D9" s="142"/>
      <c r="E9" s="143"/>
      <c r="F9" s="144"/>
      <c r="G9" s="145"/>
      <c r="H9" s="151"/>
      <c r="I9" s="134"/>
      <c r="J9" s="134"/>
      <c r="K9" s="134"/>
      <c r="L9" s="149"/>
      <c r="M9" s="150"/>
      <c r="N9" s="217"/>
      <c r="O9" s="1"/>
      <c r="P9" s="1"/>
    </row>
    <row r="10" spans="1:16" ht="30" customHeight="1" thickBot="1">
      <c r="A10" s="152" t="s">
        <v>182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09"/>
      <c r="L10" s="110"/>
      <c r="M10" s="111"/>
      <c r="N10" s="94"/>
      <c r="O10" s="11"/>
      <c r="P10" s="11"/>
    </row>
    <row r="11" spans="1:16" ht="30" customHeight="1" thickBot="1">
      <c r="A11" s="146" t="s">
        <v>179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94"/>
      <c r="O11" s="11"/>
      <c r="P11" s="11"/>
    </row>
    <row r="12" spans="1:16" s="8" customFormat="1" ht="15" customHeight="1" thickBot="1">
      <c r="A12" s="85" t="s">
        <v>203</v>
      </c>
      <c r="B12" s="100"/>
      <c r="C12" s="101">
        <v>11.2</v>
      </c>
      <c r="D12" s="102">
        <v>12.5</v>
      </c>
      <c r="E12" s="103"/>
      <c r="F12" s="99">
        <v>7382</v>
      </c>
      <c r="G12" s="93"/>
      <c r="H12" s="104">
        <f>$M$3</f>
        <v>0</v>
      </c>
      <c r="I12" s="99"/>
      <c r="J12" s="99">
        <f>SUM(F12-(F12*H12))</f>
        <v>7382</v>
      </c>
      <c r="K12" s="105">
        <f>G12*J12</f>
        <v>0</v>
      </c>
      <c r="L12" s="106">
        <v>0.75</v>
      </c>
      <c r="M12" s="107">
        <v>128</v>
      </c>
      <c r="O12" s="9">
        <f>G12*L12</f>
        <v>0</v>
      </c>
      <c r="P12" s="9">
        <f>G12*M12</f>
        <v>0</v>
      </c>
    </row>
    <row r="13" spans="1:16" s="8" customFormat="1" ht="15" customHeight="1" thickBot="1">
      <c r="A13" s="85" t="s">
        <v>204</v>
      </c>
      <c r="B13" s="100"/>
      <c r="C13" s="101">
        <v>14</v>
      </c>
      <c r="D13" s="102">
        <v>16</v>
      </c>
      <c r="E13" s="103"/>
      <c r="F13" s="99">
        <v>8284</v>
      </c>
      <c r="G13" s="93"/>
      <c r="H13" s="104">
        <f>$M$3</f>
        <v>0</v>
      </c>
      <c r="I13" s="99"/>
      <c r="J13" s="99">
        <f>SUM(F13-(F13*H13))</f>
        <v>8284</v>
      </c>
      <c r="K13" s="105">
        <f>G13*J13</f>
        <v>0</v>
      </c>
      <c r="L13" s="106">
        <v>0.75</v>
      </c>
      <c r="M13" s="107">
        <v>128</v>
      </c>
      <c r="O13" s="9">
        <f>G13*L13</f>
        <v>0</v>
      </c>
      <c r="P13" s="9">
        <f>G13*M13</f>
        <v>0</v>
      </c>
    </row>
    <row r="14" spans="1:16" s="8" customFormat="1" ht="15" customHeight="1" thickBot="1">
      <c r="A14" s="85" t="s">
        <v>205</v>
      </c>
      <c r="B14" s="100"/>
      <c r="C14" s="101">
        <v>15.5</v>
      </c>
      <c r="D14" s="102">
        <v>18</v>
      </c>
      <c r="E14" s="103"/>
      <c r="F14" s="99">
        <v>9263</v>
      </c>
      <c r="G14" s="93"/>
      <c r="H14" s="104">
        <f>$M$3</f>
        <v>0</v>
      </c>
      <c r="I14" s="99"/>
      <c r="J14" s="99">
        <f>SUM(F14-(F14*H14))</f>
        <v>9263</v>
      </c>
      <c r="K14" s="105">
        <f>G14*J14</f>
        <v>0</v>
      </c>
      <c r="L14" s="106">
        <v>0.75</v>
      </c>
      <c r="M14" s="107">
        <v>128</v>
      </c>
      <c r="O14" s="9">
        <f>G14*L14</f>
        <v>0</v>
      </c>
      <c r="P14" s="9">
        <f>G14*M14</f>
        <v>0</v>
      </c>
    </row>
    <row r="15" spans="1:16" ht="30" customHeight="1" thickBot="1">
      <c r="A15" s="152" t="s">
        <v>183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09"/>
      <c r="L15" s="110"/>
      <c r="M15" s="111"/>
      <c r="N15" s="94"/>
      <c r="O15" s="11"/>
      <c r="P15" s="11"/>
    </row>
    <row r="16" spans="1:16" ht="30" customHeight="1" thickBot="1">
      <c r="A16" s="146" t="s">
        <v>179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94"/>
      <c r="O16" s="11"/>
      <c r="P16" s="11"/>
    </row>
    <row r="17" spans="1:16" s="8" customFormat="1" ht="15" customHeight="1" thickBot="1">
      <c r="A17" s="85" t="s">
        <v>19</v>
      </c>
      <c r="B17" s="100"/>
      <c r="C17" s="101">
        <v>22.4</v>
      </c>
      <c r="D17" s="102">
        <v>25</v>
      </c>
      <c r="E17" s="103"/>
      <c r="F17" s="98">
        <v>15469</v>
      </c>
      <c r="G17" s="93"/>
      <c r="H17" s="104">
        <f>$M$3</f>
        <v>0</v>
      </c>
      <c r="I17" s="99"/>
      <c r="J17" s="99">
        <f>SUM(F17-(F17*H17))</f>
        <v>15469</v>
      </c>
      <c r="K17" s="105">
        <f>G17*J17</f>
        <v>0</v>
      </c>
      <c r="L17" s="106">
        <v>1.202</v>
      </c>
      <c r="M17" s="107">
        <v>260</v>
      </c>
      <c r="O17" s="9">
        <f aca="true" t="shared" si="0" ref="O17:O40">G17*L17</f>
        <v>0</v>
      </c>
      <c r="P17" s="9">
        <f>G17*M17</f>
        <v>0</v>
      </c>
    </row>
    <row r="18" spans="1:16" s="8" customFormat="1" ht="15" customHeight="1" thickBot="1">
      <c r="A18" s="85" t="s">
        <v>20</v>
      </c>
      <c r="B18" s="100"/>
      <c r="C18" s="101">
        <v>28</v>
      </c>
      <c r="D18" s="102">
        <v>31.5</v>
      </c>
      <c r="E18" s="103"/>
      <c r="F18" s="98">
        <v>17151</v>
      </c>
      <c r="G18" s="93"/>
      <c r="H18" s="104">
        <f>$M$3</f>
        <v>0</v>
      </c>
      <c r="I18" s="99"/>
      <c r="J18" s="99">
        <f>SUM(F18-(F18*H18))</f>
        <v>17151</v>
      </c>
      <c r="K18" s="105">
        <f>G18*J18</f>
        <v>0</v>
      </c>
      <c r="L18" s="106">
        <v>1.202</v>
      </c>
      <c r="M18" s="107">
        <v>270</v>
      </c>
      <c r="O18" s="9">
        <f t="shared" si="0"/>
        <v>0</v>
      </c>
      <c r="P18" s="9">
        <f>G18*M18</f>
        <v>0</v>
      </c>
    </row>
    <row r="19" spans="1:16" ht="15" customHeight="1" thickBot="1">
      <c r="A19" s="85" t="s">
        <v>21</v>
      </c>
      <c r="B19" s="100"/>
      <c r="C19" s="101">
        <v>33.5</v>
      </c>
      <c r="D19" s="102">
        <v>37.5</v>
      </c>
      <c r="E19" s="103"/>
      <c r="F19" s="98">
        <v>20151</v>
      </c>
      <c r="G19" s="93"/>
      <c r="H19" s="104">
        <f>$M$3</f>
        <v>0</v>
      </c>
      <c r="I19" s="99"/>
      <c r="J19" s="99">
        <f>SUM(F19-(F19*H19))</f>
        <v>20151</v>
      </c>
      <c r="K19" s="105">
        <f>G19*J19</f>
        <v>0</v>
      </c>
      <c r="L19" s="106">
        <v>1.202</v>
      </c>
      <c r="M19" s="107">
        <v>300</v>
      </c>
      <c r="O19" s="9">
        <f t="shared" si="0"/>
        <v>0</v>
      </c>
      <c r="P19" s="9">
        <f>G19*M19</f>
        <v>0</v>
      </c>
    </row>
    <row r="20" spans="1:17" ht="15" customHeight="1" thickBot="1">
      <c r="A20" s="85" t="s">
        <v>22</v>
      </c>
      <c r="B20" s="100"/>
      <c r="C20" s="101">
        <v>40</v>
      </c>
      <c r="D20" s="102">
        <v>45</v>
      </c>
      <c r="E20" s="103"/>
      <c r="F20" s="98">
        <v>21954</v>
      </c>
      <c r="G20" s="93"/>
      <c r="H20" s="104">
        <f>$M$3</f>
        <v>0</v>
      </c>
      <c r="I20" s="99"/>
      <c r="J20" s="99">
        <f>SUM(F20-(F20*H20))</f>
        <v>21954</v>
      </c>
      <c r="K20" s="105">
        <f>G20*J20</f>
        <v>0</v>
      </c>
      <c r="L20" s="106">
        <v>1.603</v>
      </c>
      <c r="M20" s="107">
        <v>320</v>
      </c>
      <c r="N20" s="8"/>
      <c r="O20" s="9">
        <f t="shared" si="0"/>
        <v>0</v>
      </c>
      <c r="P20" s="9">
        <f>G20*M20</f>
        <v>0</v>
      </c>
      <c r="Q20" s="8"/>
    </row>
    <row r="21" spans="1:17" s="6" customFormat="1" ht="15" customHeight="1" thickBot="1">
      <c r="A21" s="85" t="s">
        <v>25</v>
      </c>
      <c r="B21" s="100"/>
      <c r="C21" s="101">
        <v>45</v>
      </c>
      <c r="D21" s="102">
        <v>50</v>
      </c>
      <c r="E21" s="103"/>
      <c r="F21" s="98">
        <v>26854</v>
      </c>
      <c r="G21" s="93"/>
      <c r="H21" s="104">
        <f>$M$3</f>
        <v>0</v>
      </c>
      <c r="I21" s="99"/>
      <c r="J21" s="99">
        <f>SUM(F21-(F21*H21))</f>
        <v>26854</v>
      </c>
      <c r="K21" s="105">
        <f>G21*J21</f>
        <v>0</v>
      </c>
      <c r="L21" s="106">
        <v>1.603</v>
      </c>
      <c r="M21" s="107">
        <v>330</v>
      </c>
      <c r="N21" s="8"/>
      <c r="O21" s="9">
        <f t="shared" si="0"/>
        <v>0</v>
      </c>
      <c r="P21" s="9">
        <f>G21*M21</f>
        <v>0</v>
      </c>
      <c r="Q21" s="8"/>
    </row>
    <row r="22" spans="1:16" ht="30" customHeight="1" thickBot="1">
      <c r="A22" s="188" t="s">
        <v>184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90"/>
      <c r="N22" s="4"/>
      <c r="O22" s="9"/>
      <c r="P22" s="3"/>
    </row>
    <row r="23" spans="1:16" ht="30" customHeight="1" thickBot="1">
      <c r="A23" s="146" t="s">
        <v>185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  <c r="N23" s="4"/>
      <c r="O23" s="4"/>
      <c r="P23" s="3"/>
    </row>
    <row r="24" spans="1:16" ht="15" customHeight="1" thickBot="1">
      <c r="A24" s="85" t="s">
        <v>192</v>
      </c>
      <c r="B24" s="100"/>
      <c r="C24" s="101">
        <v>2.2</v>
      </c>
      <c r="D24" s="102">
        <v>2.8</v>
      </c>
      <c r="E24" s="103"/>
      <c r="F24" s="98">
        <v>1387</v>
      </c>
      <c r="G24" s="93"/>
      <c r="H24" s="104">
        <f aca="true" t="shared" si="1" ref="H24:H30">$M$3</f>
        <v>0</v>
      </c>
      <c r="I24" s="99"/>
      <c r="J24" s="99">
        <f aca="true" t="shared" si="2" ref="J24:J30">SUM(F24-(F24*H24))</f>
        <v>1387</v>
      </c>
      <c r="K24" s="105">
        <f>G24*J24</f>
        <v>0</v>
      </c>
      <c r="L24" s="106">
        <v>0.09</v>
      </c>
      <c r="M24" s="107">
        <v>12</v>
      </c>
      <c r="O24" s="9">
        <f t="shared" si="0"/>
        <v>0</v>
      </c>
      <c r="P24" s="9">
        <f aca="true" t="shared" si="3" ref="P24:P30">G24*M24</f>
        <v>0</v>
      </c>
    </row>
    <row r="25" spans="1:16" ht="15" customHeight="1" thickBot="1">
      <c r="A25" s="85" t="s">
        <v>193</v>
      </c>
      <c r="B25" s="100"/>
      <c r="C25" s="101">
        <v>2.8</v>
      </c>
      <c r="D25" s="102">
        <v>3.2</v>
      </c>
      <c r="E25" s="103"/>
      <c r="F25" s="98">
        <v>1473</v>
      </c>
      <c r="G25" s="93"/>
      <c r="H25" s="104">
        <f t="shared" si="1"/>
        <v>0</v>
      </c>
      <c r="I25" s="99"/>
      <c r="J25" s="99">
        <f t="shared" si="2"/>
        <v>1473</v>
      </c>
      <c r="K25" s="105">
        <f aca="true" t="shared" si="4" ref="K25:K30">G25*J25</f>
        <v>0</v>
      </c>
      <c r="L25" s="106">
        <v>0.09</v>
      </c>
      <c r="M25" s="107">
        <v>12</v>
      </c>
      <c r="O25" s="9">
        <f t="shared" si="0"/>
        <v>0</v>
      </c>
      <c r="P25" s="9">
        <f t="shared" si="3"/>
        <v>0</v>
      </c>
    </row>
    <row r="26" spans="1:16" ht="15" customHeight="1" thickBot="1">
      <c r="A26" s="85" t="s">
        <v>194</v>
      </c>
      <c r="B26" s="100"/>
      <c r="C26" s="101">
        <v>3.6</v>
      </c>
      <c r="D26" s="102">
        <v>4.1</v>
      </c>
      <c r="E26" s="103"/>
      <c r="F26" s="98">
        <v>1512</v>
      </c>
      <c r="G26" s="93"/>
      <c r="H26" s="104">
        <f t="shared" si="1"/>
        <v>0</v>
      </c>
      <c r="I26" s="99"/>
      <c r="J26" s="99">
        <f t="shared" si="2"/>
        <v>1512</v>
      </c>
      <c r="K26" s="105">
        <f t="shared" si="4"/>
        <v>0</v>
      </c>
      <c r="L26" s="106">
        <v>0.09</v>
      </c>
      <c r="M26" s="107">
        <v>12</v>
      </c>
      <c r="O26" s="9">
        <f t="shared" si="0"/>
        <v>0</v>
      </c>
      <c r="P26" s="9">
        <f t="shared" si="3"/>
        <v>0</v>
      </c>
    </row>
    <row r="27" spans="1:16" ht="15" customHeight="1" thickBot="1">
      <c r="A27" s="85" t="s">
        <v>195</v>
      </c>
      <c r="B27" s="100"/>
      <c r="C27" s="101">
        <v>4.5</v>
      </c>
      <c r="D27" s="102">
        <v>5</v>
      </c>
      <c r="E27" s="103"/>
      <c r="F27" s="98">
        <v>1597</v>
      </c>
      <c r="G27" s="93"/>
      <c r="H27" s="104">
        <f t="shared" si="1"/>
        <v>0</v>
      </c>
      <c r="I27" s="99"/>
      <c r="J27" s="99">
        <f t="shared" si="2"/>
        <v>1597</v>
      </c>
      <c r="K27" s="105">
        <f t="shared" si="4"/>
        <v>0</v>
      </c>
      <c r="L27" s="106">
        <v>0.09</v>
      </c>
      <c r="M27" s="107">
        <v>12</v>
      </c>
      <c r="O27" s="9">
        <f t="shared" si="0"/>
        <v>0</v>
      </c>
      <c r="P27" s="9">
        <f t="shared" si="3"/>
        <v>0</v>
      </c>
    </row>
    <row r="28" spans="1:16" ht="15" customHeight="1" thickBot="1">
      <c r="A28" s="85" t="s">
        <v>272</v>
      </c>
      <c r="B28" s="100"/>
      <c r="C28" s="101">
        <v>5.6</v>
      </c>
      <c r="D28" s="102">
        <v>6.3</v>
      </c>
      <c r="E28" s="103"/>
      <c r="F28" s="99">
        <v>1639</v>
      </c>
      <c r="G28" s="93"/>
      <c r="H28" s="104">
        <f t="shared" si="1"/>
        <v>0</v>
      </c>
      <c r="I28" s="99"/>
      <c r="J28" s="99">
        <f t="shared" si="2"/>
        <v>1639</v>
      </c>
      <c r="K28" s="105">
        <f t="shared" si="4"/>
        <v>0</v>
      </c>
      <c r="L28" s="106">
        <v>0.184</v>
      </c>
      <c r="M28" s="107">
        <v>19</v>
      </c>
      <c r="O28" s="9">
        <f t="shared" si="0"/>
        <v>0</v>
      </c>
      <c r="P28" s="9">
        <f t="shared" si="3"/>
        <v>0</v>
      </c>
    </row>
    <row r="29" spans="1:16" ht="15" customHeight="1" thickBot="1">
      <c r="A29" s="85" t="s">
        <v>273</v>
      </c>
      <c r="B29" s="100"/>
      <c r="C29" s="101">
        <v>7.1</v>
      </c>
      <c r="D29" s="102">
        <v>8</v>
      </c>
      <c r="E29" s="103"/>
      <c r="F29" s="99">
        <v>1760</v>
      </c>
      <c r="G29" s="93"/>
      <c r="H29" s="104">
        <f t="shared" si="1"/>
        <v>0</v>
      </c>
      <c r="I29" s="99"/>
      <c r="J29" s="99">
        <f t="shared" si="2"/>
        <v>1760</v>
      </c>
      <c r="K29" s="105">
        <f t="shared" si="4"/>
        <v>0</v>
      </c>
      <c r="L29" s="106">
        <v>0.184</v>
      </c>
      <c r="M29" s="107">
        <v>19</v>
      </c>
      <c r="O29" s="9">
        <f t="shared" si="0"/>
        <v>0</v>
      </c>
      <c r="P29" s="9">
        <f t="shared" si="3"/>
        <v>0</v>
      </c>
    </row>
    <row r="30" spans="1:16" ht="15" customHeight="1" thickBot="1">
      <c r="A30" s="85" t="s">
        <v>274</v>
      </c>
      <c r="B30" s="100"/>
      <c r="C30" s="101">
        <v>8</v>
      </c>
      <c r="D30" s="102">
        <v>8.8</v>
      </c>
      <c r="E30" s="103"/>
      <c r="F30" s="99">
        <v>1955</v>
      </c>
      <c r="G30" s="93"/>
      <c r="H30" s="104">
        <f t="shared" si="1"/>
        <v>0</v>
      </c>
      <c r="I30" s="99"/>
      <c r="J30" s="99">
        <f t="shared" si="2"/>
        <v>1955</v>
      </c>
      <c r="K30" s="105">
        <f t="shared" si="4"/>
        <v>0</v>
      </c>
      <c r="L30" s="106">
        <v>0.184</v>
      </c>
      <c r="M30" s="107">
        <v>19</v>
      </c>
      <c r="O30" s="9">
        <f t="shared" si="0"/>
        <v>0</v>
      </c>
      <c r="P30" s="9">
        <f t="shared" si="3"/>
        <v>0</v>
      </c>
    </row>
    <row r="31" spans="1:16" ht="30" customHeight="1" thickBot="1">
      <c r="A31" s="188" t="s">
        <v>186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  <c r="N31" s="4"/>
      <c r="O31" s="9"/>
      <c r="P31" s="3"/>
    </row>
    <row r="32" spans="1:16" ht="30" customHeight="1" thickBot="1">
      <c r="A32" s="146" t="s">
        <v>185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8"/>
      <c r="N32" s="4"/>
      <c r="O32" s="4"/>
      <c r="P32" s="3"/>
    </row>
    <row r="33" spans="1:17" s="6" customFormat="1" ht="15" customHeight="1">
      <c r="A33" s="159" t="s">
        <v>188</v>
      </c>
      <c r="B33" s="82" t="s">
        <v>99</v>
      </c>
      <c r="C33" s="169">
        <v>2.2</v>
      </c>
      <c r="D33" s="166">
        <v>2.5</v>
      </c>
      <c r="E33" s="161">
        <f>F33+F34</f>
        <v>1387</v>
      </c>
      <c r="F33" s="89">
        <v>1259</v>
      </c>
      <c r="G33" s="43"/>
      <c r="H33" s="72">
        <f aca="true" t="shared" si="5" ref="H33:H40">$M$3</f>
        <v>0</v>
      </c>
      <c r="I33" s="172">
        <f>SUM(E33-(E33*H33))</f>
        <v>1387</v>
      </c>
      <c r="J33" s="90">
        <f aca="true" t="shared" si="6" ref="J33:J40">SUM(F33-(F33*H33))</f>
        <v>1259</v>
      </c>
      <c r="K33" s="75">
        <f aca="true" t="shared" si="7" ref="K33:K40">G33*J33</f>
        <v>0</v>
      </c>
      <c r="L33" s="39">
        <v>0.09</v>
      </c>
      <c r="M33" s="67">
        <v>12</v>
      </c>
      <c r="N33" s="8"/>
      <c r="O33" s="9">
        <f t="shared" si="0"/>
        <v>0</v>
      </c>
      <c r="P33" s="9">
        <f aca="true" t="shared" si="8" ref="P33:P40">G33*M33</f>
        <v>0</v>
      </c>
      <c r="Q33" s="8"/>
    </row>
    <row r="34" spans="1:17" ht="15" customHeight="1" thickBot="1">
      <c r="A34" s="165"/>
      <c r="B34" s="84" t="s">
        <v>62</v>
      </c>
      <c r="C34" s="174"/>
      <c r="D34" s="175"/>
      <c r="E34" s="171"/>
      <c r="F34" s="88">
        <v>128</v>
      </c>
      <c r="G34" s="44"/>
      <c r="H34" s="73">
        <f t="shared" si="5"/>
        <v>0</v>
      </c>
      <c r="I34" s="173"/>
      <c r="J34" s="91">
        <f t="shared" si="6"/>
        <v>128</v>
      </c>
      <c r="K34" s="76">
        <f t="shared" si="7"/>
        <v>0</v>
      </c>
      <c r="L34" s="40">
        <v>0.02</v>
      </c>
      <c r="M34" s="68">
        <v>2.5</v>
      </c>
      <c r="N34" s="8"/>
      <c r="O34" s="9">
        <f t="shared" si="0"/>
        <v>0</v>
      </c>
      <c r="P34" s="9">
        <f t="shared" si="8"/>
        <v>0</v>
      </c>
      <c r="Q34" s="8"/>
    </row>
    <row r="35" spans="1:17" s="6" customFormat="1" ht="15" customHeight="1">
      <c r="A35" s="159" t="s">
        <v>189</v>
      </c>
      <c r="B35" s="82" t="s">
        <v>100</v>
      </c>
      <c r="C35" s="169">
        <v>2.8</v>
      </c>
      <c r="D35" s="166">
        <v>3.2</v>
      </c>
      <c r="E35" s="161">
        <f>F35+F36</f>
        <v>1473</v>
      </c>
      <c r="F35" s="89">
        <v>1345</v>
      </c>
      <c r="G35" s="43"/>
      <c r="H35" s="72">
        <f t="shared" si="5"/>
        <v>0</v>
      </c>
      <c r="I35" s="172">
        <f>SUM(E35-(E35*H35))</f>
        <v>1473</v>
      </c>
      <c r="J35" s="90">
        <f t="shared" si="6"/>
        <v>1345</v>
      </c>
      <c r="K35" s="75">
        <f t="shared" si="7"/>
        <v>0</v>
      </c>
      <c r="L35" s="39">
        <v>0.09</v>
      </c>
      <c r="M35" s="67">
        <v>12</v>
      </c>
      <c r="N35" s="8"/>
      <c r="O35" s="9">
        <f t="shared" si="0"/>
        <v>0</v>
      </c>
      <c r="P35" s="9">
        <f t="shared" si="8"/>
        <v>0</v>
      </c>
      <c r="Q35" s="8"/>
    </row>
    <row r="36" spans="1:17" ht="15" customHeight="1" thickBot="1">
      <c r="A36" s="165"/>
      <c r="B36" s="84" t="s">
        <v>62</v>
      </c>
      <c r="C36" s="174"/>
      <c r="D36" s="175"/>
      <c r="E36" s="171"/>
      <c r="F36" s="88">
        <v>128</v>
      </c>
      <c r="G36" s="44"/>
      <c r="H36" s="73">
        <f t="shared" si="5"/>
        <v>0</v>
      </c>
      <c r="I36" s="173"/>
      <c r="J36" s="91">
        <f t="shared" si="6"/>
        <v>128</v>
      </c>
      <c r="K36" s="76">
        <f t="shared" si="7"/>
        <v>0</v>
      </c>
      <c r="L36" s="40">
        <v>0.02</v>
      </c>
      <c r="M36" s="68">
        <v>2.5</v>
      </c>
      <c r="N36" s="8"/>
      <c r="O36" s="9">
        <f t="shared" si="0"/>
        <v>0</v>
      </c>
      <c r="P36" s="9">
        <f t="shared" si="8"/>
        <v>0</v>
      </c>
      <c r="Q36" s="8"/>
    </row>
    <row r="37" spans="1:17" s="6" customFormat="1" ht="15" customHeight="1">
      <c r="A37" s="159" t="s">
        <v>190</v>
      </c>
      <c r="B37" s="82" t="s">
        <v>101</v>
      </c>
      <c r="C37" s="169">
        <v>3.6</v>
      </c>
      <c r="D37" s="166">
        <v>4.1</v>
      </c>
      <c r="E37" s="161">
        <f>F37+F38</f>
        <v>1515</v>
      </c>
      <c r="F37" s="89">
        <v>1387</v>
      </c>
      <c r="G37" s="43"/>
      <c r="H37" s="72">
        <f t="shared" si="5"/>
        <v>0</v>
      </c>
      <c r="I37" s="172">
        <f>SUM(E37-(E37*H37))</f>
        <v>1515</v>
      </c>
      <c r="J37" s="90">
        <f t="shared" si="6"/>
        <v>1387</v>
      </c>
      <c r="K37" s="75">
        <f t="shared" si="7"/>
        <v>0</v>
      </c>
      <c r="L37" s="39">
        <v>0.09</v>
      </c>
      <c r="M37" s="67">
        <v>12</v>
      </c>
      <c r="N37" s="8"/>
      <c r="O37" s="9">
        <f t="shared" si="0"/>
        <v>0</v>
      </c>
      <c r="P37" s="9">
        <f t="shared" si="8"/>
        <v>0</v>
      </c>
      <c r="Q37" s="8"/>
    </row>
    <row r="38" spans="1:16" ht="15" customHeight="1" thickBot="1">
      <c r="A38" s="165"/>
      <c r="B38" s="84" t="s">
        <v>63</v>
      </c>
      <c r="C38" s="174"/>
      <c r="D38" s="175"/>
      <c r="E38" s="171"/>
      <c r="F38" s="88">
        <v>128</v>
      </c>
      <c r="G38" s="44"/>
      <c r="H38" s="73">
        <f t="shared" si="5"/>
        <v>0</v>
      </c>
      <c r="I38" s="173"/>
      <c r="J38" s="91">
        <f t="shared" si="6"/>
        <v>128</v>
      </c>
      <c r="K38" s="76">
        <f t="shared" si="7"/>
        <v>0</v>
      </c>
      <c r="L38" s="40">
        <v>0.02</v>
      </c>
      <c r="M38" s="68">
        <v>2.5</v>
      </c>
      <c r="O38" s="9">
        <f t="shared" si="0"/>
        <v>0</v>
      </c>
      <c r="P38" s="9">
        <f t="shared" si="8"/>
        <v>0</v>
      </c>
    </row>
    <row r="39" spans="1:16" ht="15" customHeight="1">
      <c r="A39" s="159" t="s">
        <v>191</v>
      </c>
      <c r="B39" s="82" t="s">
        <v>102</v>
      </c>
      <c r="C39" s="169">
        <v>4.5</v>
      </c>
      <c r="D39" s="166" t="s">
        <v>64</v>
      </c>
      <c r="E39" s="161">
        <f>F39+F40</f>
        <v>1601</v>
      </c>
      <c r="F39" s="89">
        <v>1473</v>
      </c>
      <c r="G39" s="43"/>
      <c r="H39" s="72">
        <f t="shared" si="5"/>
        <v>0</v>
      </c>
      <c r="I39" s="172">
        <f>SUM(E39-(E39*H39))</f>
        <v>1601</v>
      </c>
      <c r="J39" s="90">
        <f t="shared" si="6"/>
        <v>1473</v>
      </c>
      <c r="K39" s="75">
        <f t="shared" si="7"/>
        <v>0</v>
      </c>
      <c r="L39" s="39">
        <v>0.09</v>
      </c>
      <c r="M39" s="67">
        <v>12</v>
      </c>
      <c r="O39" s="9">
        <f t="shared" si="0"/>
        <v>0</v>
      </c>
      <c r="P39" s="9">
        <f t="shared" si="8"/>
        <v>0</v>
      </c>
    </row>
    <row r="40" spans="1:16" ht="15" customHeight="1" thickBot="1">
      <c r="A40" s="160"/>
      <c r="B40" s="83" t="s">
        <v>63</v>
      </c>
      <c r="C40" s="170"/>
      <c r="D40" s="167"/>
      <c r="E40" s="162"/>
      <c r="F40" s="88">
        <v>128</v>
      </c>
      <c r="G40" s="45"/>
      <c r="H40" s="74">
        <f t="shared" si="5"/>
        <v>0</v>
      </c>
      <c r="I40" s="176"/>
      <c r="J40" s="92">
        <f t="shared" si="6"/>
        <v>128</v>
      </c>
      <c r="K40" s="77">
        <f t="shared" si="7"/>
        <v>0</v>
      </c>
      <c r="L40" s="42">
        <v>0.02</v>
      </c>
      <c r="M40" s="69">
        <v>2.5</v>
      </c>
      <c r="O40" s="9">
        <f t="shared" si="0"/>
        <v>0</v>
      </c>
      <c r="P40" s="9">
        <f t="shared" si="8"/>
        <v>0</v>
      </c>
    </row>
    <row r="41" spans="1:16" ht="30" customHeight="1" thickBot="1">
      <c r="A41" s="196" t="s">
        <v>206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O41" s="9"/>
      <c r="P41" s="9"/>
    </row>
    <row r="42" spans="1:16" ht="30" customHeight="1" thickBot="1">
      <c r="A42" s="152" t="s">
        <v>180</v>
      </c>
      <c r="B42" s="153"/>
      <c r="C42" s="153"/>
      <c r="D42" s="153"/>
      <c r="E42" s="153"/>
      <c r="F42" s="153"/>
      <c r="G42" s="153"/>
      <c r="H42" s="153"/>
      <c r="I42" s="153"/>
      <c r="J42" s="153"/>
      <c r="K42" s="35"/>
      <c r="L42" s="34"/>
      <c r="M42" s="36"/>
      <c r="N42" s="94"/>
      <c r="O42" s="11"/>
      <c r="P42" s="11"/>
    </row>
    <row r="43" spans="1:16" ht="30" customHeight="1" thickBot="1">
      <c r="A43" s="146" t="s">
        <v>187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94"/>
      <c r="O43" s="11"/>
      <c r="P43" s="11"/>
    </row>
    <row r="44" spans="1:16" ht="15" customHeight="1">
      <c r="A44" s="159" t="s">
        <v>197</v>
      </c>
      <c r="B44" s="82" t="s">
        <v>50</v>
      </c>
      <c r="C44" s="169">
        <v>2.2</v>
      </c>
      <c r="D44" s="166">
        <v>2.8</v>
      </c>
      <c r="E44" s="161">
        <f>F44+F45</f>
        <v>2008</v>
      </c>
      <c r="F44" s="90">
        <v>1886</v>
      </c>
      <c r="G44" s="43"/>
      <c r="H44" s="72">
        <f aca="true" t="shared" si="9" ref="H44:H55">$M$3</f>
        <v>0</v>
      </c>
      <c r="I44" s="172">
        <f>SUM(E44-(E44*H44))</f>
        <v>2008</v>
      </c>
      <c r="J44" s="90">
        <f aca="true" t="shared" si="10" ref="J44:J69">SUM(F44-(F44*H44))</f>
        <v>1886</v>
      </c>
      <c r="K44" s="75">
        <f>G44*J44</f>
        <v>0</v>
      </c>
      <c r="L44" s="39">
        <v>0.165</v>
      </c>
      <c r="M44" s="67">
        <v>18</v>
      </c>
      <c r="O44" s="9">
        <f aca="true" t="shared" si="11" ref="O44:O55">G44*L44</f>
        <v>0</v>
      </c>
      <c r="P44" s="9">
        <f aca="true" t="shared" si="12" ref="P44:P55">G44*M44</f>
        <v>0</v>
      </c>
    </row>
    <row r="45" spans="1:16" ht="15" customHeight="1" thickBot="1">
      <c r="A45" s="165"/>
      <c r="B45" s="84" t="s">
        <v>51</v>
      </c>
      <c r="C45" s="174"/>
      <c r="D45" s="175"/>
      <c r="E45" s="171"/>
      <c r="F45" s="92">
        <v>122</v>
      </c>
      <c r="G45" s="44"/>
      <c r="H45" s="73">
        <f t="shared" si="9"/>
        <v>0</v>
      </c>
      <c r="I45" s="173"/>
      <c r="J45" s="91">
        <f t="shared" si="10"/>
        <v>122</v>
      </c>
      <c r="K45" s="76">
        <f>G45*J45</f>
        <v>0</v>
      </c>
      <c r="L45" s="40">
        <v>0.069</v>
      </c>
      <c r="M45" s="68">
        <v>4.5</v>
      </c>
      <c r="O45" s="9">
        <f t="shared" si="11"/>
        <v>0</v>
      </c>
      <c r="P45" s="9">
        <f t="shared" si="12"/>
        <v>0</v>
      </c>
    </row>
    <row r="46" spans="1:16" ht="15" customHeight="1">
      <c r="A46" s="159" t="s">
        <v>52</v>
      </c>
      <c r="B46" s="82" t="s">
        <v>52</v>
      </c>
      <c r="C46" s="169">
        <v>2.8</v>
      </c>
      <c r="D46" s="166">
        <v>3.2</v>
      </c>
      <c r="E46" s="161">
        <f>F46+F47</f>
        <v>2174</v>
      </c>
      <c r="F46" s="90">
        <v>2052</v>
      </c>
      <c r="G46" s="43"/>
      <c r="H46" s="72">
        <f t="shared" si="9"/>
        <v>0</v>
      </c>
      <c r="I46" s="172">
        <f>SUM(E46-(E46*H46))</f>
        <v>2174</v>
      </c>
      <c r="J46" s="90">
        <f t="shared" si="10"/>
        <v>2052</v>
      </c>
      <c r="K46" s="75">
        <f>G46*J46</f>
        <v>0</v>
      </c>
      <c r="L46" s="39">
        <v>0.165</v>
      </c>
      <c r="M46" s="67">
        <v>18</v>
      </c>
      <c r="O46" s="9">
        <f t="shared" si="11"/>
        <v>0</v>
      </c>
      <c r="P46" s="9">
        <f t="shared" si="12"/>
        <v>0</v>
      </c>
    </row>
    <row r="47" spans="1:16" ht="15" customHeight="1" thickBot="1">
      <c r="A47" s="165"/>
      <c r="B47" s="84" t="s">
        <v>51</v>
      </c>
      <c r="C47" s="174"/>
      <c r="D47" s="175"/>
      <c r="E47" s="171"/>
      <c r="F47" s="92">
        <v>122</v>
      </c>
      <c r="G47" s="44"/>
      <c r="H47" s="73">
        <f t="shared" si="9"/>
        <v>0</v>
      </c>
      <c r="I47" s="173"/>
      <c r="J47" s="91">
        <f t="shared" si="10"/>
        <v>122</v>
      </c>
      <c r="K47" s="76">
        <f>G47*J47</f>
        <v>0</v>
      </c>
      <c r="L47" s="40">
        <v>0.069</v>
      </c>
      <c r="M47" s="68">
        <v>4.5</v>
      </c>
      <c r="O47" s="9">
        <f t="shared" si="11"/>
        <v>0</v>
      </c>
      <c r="P47" s="9">
        <f t="shared" si="12"/>
        <v>0</v>
      </c>
    </row>
    <row r="48" spans="1:16" ht="15" customHeight="1">
      <c r="A48" s="159" t="s">
        <v>198</v>
      </c>
      <c r="B48" s="82" t="s">
        <v>53</v>
      </c>
      <c r="C48" s="169">
        <v>3.6</v>
      </c>
      <c r="D48" s="166">
        <v>4.1</v>
      </c>
      <c r="E48" s="161">
        <f>F48+F49</f>
        <v>2249</v>
      </c>
      <c r="F48" s="90">
        <v>2127</v>
      </c>
      <c r="G48" s="43"/>
      <c r="H48" s="72">
        <f t="shared" si="9"/>
        <v>0</v>
      </c>
      <c r="I48" s="172">
        <f>SUM(E48-(E48*H48))</f>
        <v>2249</v>
      </c>
      <c r="J48" s="90">
        <f t="shared" si="10"/>
        <v>2127</v>
      </c>
      <c r="K48" s="75">
        <f aca="true" t="shared" si="13" ref="K48:K69">G48*J48</f>
        <v>0</v>
      </c>
      <c r="L48" s="39">
        <v>0.165</v>
      </c>
      <c r="M48" s="67">
        <v>18</v>
      </c>
      <c r="O48" s="9">
        <f t="shared" si="11"/>
        <v>0</v>
      </c>
      <c r="P48" s="9">
        <f t="shared" si="12"/>
        <v>0</v>
      </c>
    </row>
    <row r="49" spans="1:16" ht="15" customHeight="1" thickBot="1">
      <c r="A49" s="165"/>
      <c r="B49" s="84" t="s">
        <v>51</v>
      </c>
      <c r="C49" s="174"/>
      <c r="D49" s="175"/>
      <c r="E49" s="171"/>
      <c r="F49" s="92">
        <v>122</v>
      </c>
      <c r="G49" s="44"/>
      <c r="H49" s="73">
        <f t="shared" si="9"/>
        <v>0</v>
      </c>
      <c r="I49" s="173"/>
      <c r="J49" s="91">
        <f t="shared" si="10"/>
        <v>122</v>
      </c>
      <c r="K49" s="76">
        <f t="shared" si="13"/>
        <v>0</v>
      </c>
      <c r="L49" s="40">
        <v>0.069</v>
      </c>
      <c r="M49" s="68">
        <v>4.5</v>
      </c>
      <c r="O49" s="9">
        <f t="shared" si="11"/>
        <v>0</v>
      </c>
      <c r="P49" s="9">
        <f t="shared" si="12"/>
        <v>0</v>
      </c>
    </row>
    <row r="50" spans="1:16" ht="15" customHeight="1" thickBot="1">
      <c r="A50" s="159" t="s">
        <v>199</v>
      </c>
      <c r="B50" s="82" t="s">
        <v>54</v>
      </c>
      <c r="C50" s="169">
        <v>4.5</v>
      </c>
      <c r="D50" s="166">
        <v>5</v>
      </c>
      <c r="E50" s="161">
        <f>F50+F51</f>
        <v>2324</v>
      </c>
      <c r="F50" s="90">
        <v>2202</v>
      </c>
      <c r="G50" s="43"/>
      <c r="H50" s="72">
        <f t="shared" si="9"/>
        <v>0</v>
      </c>
      <c r="I50" s="172">
        <f>SUM(E50-(E50*H50))</f>
        <v>2324</v>
      </c>
      <c r="J50" s="90">
        <v>2202</v>
      </c>
      <c r="K50" s="75">
        <f t="shared" si="13"/>
        <v>0</v>
      </c>
      <c r="L50" s="39">
        <v>0.165</v>
      </c>
      <c r="M50" s="67">
        <v>18</v>
      </c>
      <c r="O50" s="9">
        <f t="shared" si="11"/>
        <v>0</v>
      </c>
      <c r="P50" s="9">
        <f t="shared" si="12"/>
        <v>0</v>
      </c>
    </row>
    <row r="51" spans="1:16" ht="15" customHeight="1" thickBot="1">
      <c r="A51" s="165"/>
      <c r="B51" s="84" t="s">
        <v>51</v>
      </c>
      <c r="C51" s="174"/>
      <c r="D51" s="175"/>
      <c r="E51" s="171"/>
      <c r="F51" s="92">
        <v>122</v>
      </c>
      <c r="G51" s="44"/>
      <c r="H51" s="73">
        <f t="shared" si="9"/>
        <v>0</v>
      </c>
      <c r="I51" s="173"/>
      <c r="J51" s="90">
        <f>SUM(F51-(F51*H51))</f>
        <v>122</v>
      </c>
      <c r="K51" s="76">
        <f t="shared" si="13"/>
        <v>0</v>
      </c>
      <c r="L51" s="40">
        <v>0.069</v>
      </c>
      <c r="M51" s="68">
        <v>4.5</v>
      </c>
      <c r="O51" s="9">
        <f t="shared" si="11"/>
        <v>0</v>
      </c>
      <c r="P51" s="9">
        <f t="shared" si="12"/>
        <v>0</v>
      </c>
    </row>
    <row r="52" spans="1:16" ht="15" customHeight="1" thickBot="1">
      <c r="A52" s="159" t="s">
        <v>55</v>
      </c>
      <c r="B52" s="82" t="s">
        <v>55</v>
      </c>
      <c r="C52" s="169">
        <v>5.6</v>
      </c>
      <c r="D52" s="166">
        <v>6.3</v>
      </c>
      <c r="E52" s="161">
        <f>F52+F53</f>
        <v>2395</v>
      </c>
      <c r="F52" s="90">
        <v>2273</v>
      </c>
      <c r="G52" s="43"/>
      <c r="H52" s="72">
        <f t="shared" si="9"/>
        <v>0</v>
      </c>
      <c r="I52" s="172">
        <f>SUM(E52-(E52*H52))</f>
        <v>2395</v>
      </c>
      <c r="J52" s="90">
        <f>SUM(F52-(F52*H52))</f>
        <v>2273</v>
      </c>
      <c r="K52" s="75">
        <f t="shared" si="13"/>
        <v>0</v>
      </c>
      <c r="L52" s="39">
        <v>0.165</v>
      </c>
      <c r="M52" s="67">
        <v>20</v>
      </c>
      <c r="O52" s="9">
        <f t="shared" si="11"/>
        <v>0</v>
      </c>
      <c r="P52" s="9">
        <f t="shared" si="12"/>
        <v>0</v>
      </c>
    </row>
    <row r="53" spans="1:20" s="7" customFormat="1" ht="15" customHeight="1" thickBot="1">
      <c r="A53" s="165"/>
      <c r="B53" s="84" t="s">
        <v>51</v>
      </c>
      <c r="C53" s="174"/>
      <c r="D53" s="175"/>
      <c r="E53" s="171"/>
      <c r="F53" s="92">
        <v>122</v>
      </c>
      <c r="G53" s="44"/>
      <c r="H53" s="73">
        <f t="shared" si="9"/>
        <v>0</v>
      </c>
      <c r="I53" s="173"/>
      <c r="J53" s="90">
        <f>SUM(F53-(F53*H53))</f>
        <v>122</v>
      </c>
      <c r="K53" s="76">
        <f t="shared" si="13"/>
        <v>0</v>
      </c>
      <c r="L53" s="40">
        <v>0.069</v>
      </c>
      <c r="M53" s="68">
        <v>4.5</v>
      </c>
      <c r="N53" s="19"/>
      <c r="O53" s="9">
        <f t="shared" si="11"/>
        <v>0</v>
      </c>
      <c r="P53" s="9">
        <f t="shared" si="12"/>
        <v>0</v>
      </c>
      <c r="T53"/>
    </row>
    <row r="54" spans="1:16" ht="15" customHeight="1" thickBot="1">
      <c r="A54" s="159" t="s">
        <v>200</v>
      </c>
      <c r="B54" s="82" t="s">
        <v>56</v>
      </c>
      <c r="C54" s="169">
        <v>7.1</v>
      </c>
      <c r="D54" s="166" t="s">
        <v>73</v>
      </c>
      <c r="E54" s="161">
        <f>F54+F55</f>
        <v>2443</v>
      </c>
      <c r="F54" s="90">
        <v>2321</v>
      </c>
      <c r="G54" s="43"/>
      <c r="H54" s="72">
        <f t="shared" si="9"/>
        <v>0</v>
      </c>
      <c r="I54" s="172">
        <f>SUM(E54-(E54*H54))</f>
        <v>2443</v>
      </c>
      <c r="J54" s="90">
        <f>SUM(F54-(F54*H54))</f>
        <v>2321</v>
      </c>
      <c r="K54" s="75">
        <f t="shared" si="13"/>
        <v>0</v>
      </c>
      <c r="L54" s="39">
        <v>0.165</v>
      </c>
      <c r="M54" s="67">
        <v>20</v>
      </c>
      <c r="N54" s="19"/>
      <c r="O54" s="9">
        <f t="shared" si="11"/>
        <v>0</v>
      </c>
      <c r="P54" s="9">
        <f t="shared" si="12"/>
        <v>0</v>
      </c>
    </row>
    <row r="55" spans="1:16" s="6" customFormat="1" ht="15" customHeight="1" thickBot="1">
      <c r="A55" s="165"/>
      <c r="B55" s="84" t="s">
        <v>51</v>
      </c>
      <c r="C55" s="174"/>
      <c r="D55" s="175"/>
      <c r="E55" s="171"/>
      <c r="F55" s="88">
        <v>122</v>
      </c>
      <c r="G55" s="44"/>
      <c r="H55" s="73">
        <f t="shared" si="9"/>
        <v>0</v>
      </c>
      <c r="I55" s="173"/>
      <c r="J55" s="90">
        <f>SUM(F55-(F55*H55))</f>
        <v>122</v>
      </c>
      <c r="K55" s="76">
        <f t="shared" si="13"/>
        <v>0</v>
      </c>
      <c r="L55" s="40">
        <v>0.069</v>
      </c>
      <c r="M55" s="68">
        <v>4.5</v>
      </c>
      <c r="N55" s="19"/>
      <c r="O55" s="9">
        <f t="shared" si="11"/>
        <v>0</v>
      </c>
      <c r="P55" s="9">
        <f t="shared" si="12"/>
        <v>0</v>
      </c>
    </row>
    <row r="56" spans="1:16" ht="30" customHeight="1" thickBot="1">
      <c r="A56" s="152" t="s">
        <v>196</v>
      </c>
      <c r="B56" s="153"/>
      <c r="C56" s="153"/>
      <c r="D56" s="153"/>
      <c r="E56" s="153"/>
      <c r="F56" s="153"/>
      <c r="G56" s="153"/>
      <c r="H56" s="153"/>
      <c r="I56" s="153"/>
      <c r="J56" s="153"/>
      <c r="K56" s="35"/>
      <c r="L56" s="34"/>
      <c r="M56" s="36"/>
      <c r="N56" s="94"/>
      <c r="O56" s="11"/>
      <c r="P56" s="11"/>
    </row>
    <row r="57" spans="1:16" ht="30" customHeight="1" thickBot="1">
      <c r="A57" s="146" t="s">
        <v>187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94"/>
      <c r="O57" s="11"/>
      <c r="P57" s="11"/>
    </row>
    <row r="58" spans="1:16" ht="15" customHeight="1">
      <c r="A58" s="159" t="s">
        <v>117</v>
      </c>
      <c r="B58" s="82" t="s">
        <v>117</v>
      </c>
      <c r="C58" s="169">
        <v>5.6</v>
      </c>
      <c r="D58" s="166">
        <v>6.3</v>
      </c>
      <c r="E58" s="161">
        <f>F58+F59</f>
        <v>2568</v>
      </c>
      <c r="F58" s="90">
        <v>2443</v>
      </c>
      <c r="G58" s="43"/>
      <c r="H58" s="72">
        <f aca="true" t="shared" si="14" ref="H58:H69">$M$3</f>
        <v>0</v>
      </c>
      <c r="I58" s="172">
        <f>SUM(E58-(E58*H58))</f>
        <v>2568</v>
      </c>
      <c r="J58" s="90">
        <f t="shared" si="10"/>
        <v>2443</v>
      </c>
      <c r="K58" s="75">
        <f t="shared" si="13"/>
        <v>0</v>
      </c>
      <c r="L58" s="39">
        <v>0.404</v>
      </c>
      <c r="M58" s="67">
        <v>31</v>
      </c>
      <c r="N58" s="19"/>
      <c r="O58" s="9">
        <f aca="true" t="shared" si="15" ref="O58:O69">G58*L58</f>
        <v>0</v>
      </c>
      <c r="P58" s="9">
        <f aca="true" t="shared" si="16" ref="P58:P69">G58*M58</f>
        <v>0</v>
      </c>
    </row>
    <row r="59" spans="1:16" ht="15" customHeight="1" thickBot="1">
      <c r="A59" s="165"/>
      <c r="B59" s="84" t="s">
        <v>58</v>
      </c>
      <c r="C59" s="174"/>
      <c r="D59" s="175"/>
      <c r="E59" s="171"/>
      <c r="F59" s="92">
        <v>125</v>
      </c>
      <c r="G59" s="44"/>
      <c r="H59" s="73">
        <f t="shared" si="14"/>
        <v>0</v>
      </c>
      <c r="I59" s="173"/>
      <c r="J59" s="91">
        <f t="shared" si="10"/>
        <v>125</v>
      </c>
      <c r="K59" s="76">
        <f t="shared" si="13"/>
        <v>0</v>
      </c>
      <c r="L59" s="40">
        <v>0.117</v>
      </c>
      <c r="M59" s="68">
        <v>8</v>
      </c>
      <c r="O59" s="9">
        <f t="shared" si="15"/>
        <v>0</v>
      </c>
      <c r="P59" s="9">
        <f t="shared" si="16"/>
        <v>0</v>
      </c>
    </row>
    <row r="60" spans="1:16" ht="15" customHeight="1">
      <c r="A60" s="159" t="s">
        <v>118</v>
      </c>
      <c r="B60" s="82" t="s">
        <v>118</v>
      </c>
      <c r="C60" s="169">
        <v>7.1</v>
      </c>
      <c r="D60" s="166" t="s">
        <v>73</v>
      </c>
      <c r="E60" s="161">
        <f>F60+F61</f>
        <v>2706</v>
      </c>
      <c r="F60" s="90">
        <v>2581</v>
      </c>
      <c r="G60" s="43"/>
      <c r="H60" s="72">
        <f t="shared" si="14"/>
        <v>0</v>
      </c>
      <c r="I60" s="172">
        <f>SUM(E60-(E60*H60))</f>
        <v>2706</v>
      </c>
      <c r="J60" s="90">
        <f t="shared" si="10"/>
        <v>2581</v>
      </c>
      <c r="K60" s="75">
        <f t="shared" si="13"/>
        <v>0</v>
      </c>
      <c r="L60" s="39">
        <v>0.404</v>
      </c>
      <c r="M60" s="67">
        <v>31</v>
      </c>
      <c r="O60" s="9">
        <f t="shared" si="15"/>
        <v>0</v>
      </c>
      <c r="P60" s="9">
        <f t="shared" si="16"/>
        <v>0</v>
      </c>
    </row>
    <row r="61" spans="1:16" ht="15" customHeight="1" thickBot="1">
      <c r="A61" s="165"/>
      <c r="B61" s="84" t="s">
        <v>58</v>
      </c>
      <c r="C61" s="174"/>
      <c r="D61" s="175"/>
      <c r="E61" s="171"/>
      <c r="F61" s="92">
        <v>125</v>
      </c>
      <c r="G61" s="44"/>
      <c r="H61" s="73">
        <f t="shared" si="14"/>
        <v>0</v>
      </c>
      <c r="I61" s="173"/>
      <c r="J61" s="91">
        <f t="shared" si="10"/>
        <v>125</v>
      </c>
      <c r="K61" s="76">
        <f t="shared" si="13"/>
        <v>0</v>
      </c>
      <c r="L61" s="40">
        <v>0.117</v>
      </c>
      <c r="M61" s="68">
        <v>8</v>
      </c>
      <c r="O61" s="9">
        <f t="shared" si="15"/>
        <v>0</v>
      </c>
      <c r="P61" s="9">
        <f t="shared" si="16"/>
        <v>0</v>
      </c>
    </row>
    <row r="62" spans="1:16" ht="15" customHeight="1">
      <c r="A62" s="159" t="s">
        <v>57</v>
      </c>
      <c r="B62" s="82" t="s">
        <v>57</v>
      </c>
      <c r="C62" s="169">
        <v>9</v>
      </c>
      <c r="D62" s="166">
        <v>10</v>
      </c>
      <c r="E62" s="161">
        <f>F62+F63</f>
        <v>2975</v>
      </c>
      <c r="F62" s="90">
        <v>2850</v>
      </c>
      <c r="G62" s="43"/>
      <c r="H62" s="72">
        <f t="shared" si="14"/>
        <v>0</v>
      </c>
      <c r="I62" s="172">
        <f>SUM(E62-(E62*H62))</f>
        <v>2975</v>
      </c>
      <c r="J62" s="90">
        <f t="shared" si="10"/>
        <v>2850</v>
      </c>
      <c r="K62" s="75">
        <f t="shared" si="13"/>
        <v>0</v>
      </c>
      <c r="L62" s="39">
        <v>0.404</v>
      </c>
      <c r="M62" s="67">
        <v>31</v>
      </c>
      <c r="O62" s="9">
        <f t="shared" si="15"/>
        <v>0</v>
      </c>
      <c r="P62" s="9">
        <f t="shared" si="16"/>
        <v>0</v>
      </c>
    </row>
    <row r="63" spans="1:16" ht="15" customHeight="1" thickBot="1">
      <c r="A63" s="165"/>
      <c r="B63" s="84" t="s">
        <v>58</v>
      </c>
      <c r="C63" s="174"/>
      <c r="D63" s="175"/>
      <c r="E63" s="171"/>
      <c r="F63" s="92">
        <v>125</v>
      </c>
      <c r="G63" s="44"/>
      <c r="H63" s="73">
        <f t="shared" si="14"/>
        <v>0</v>
      </c>
      <c r="I63" s="173"/>
      <c r="J63" s="91">
        <f t="shared" si="10"/>
        <v>125</v>
      </c>
      <c r="K63" s="76">
        <f t="shared" si="13"/>
        <v>0</v>
      </c>
      <c r="L63" s="40">
        <v>0.117</v>
      </c>
      <c r="M63" s="68">
        <v>8</v>
      </c>
      <c r="O63" s="9">
        <f t="shared" si="15"/>
        <v>0</v>
      </c>
      <c r="P63" s="9">
        <f t="shared" si="16"/>
        <v>0</v>
      </c>
    </row>
    <row r="64" spans="1:16" ht="15" customHeight="1">
      <c r="A64" s="159" t="s">
        <v>59</v>
      </c>
      <c r="B64" s="82" t="s">
        <v>59</v>
      </c>
      <c r="C64" s="169">
        <v>11.2</v>
      </c>
      <c r="D64" s="166">
        <v>12.5</v>
      </c>
      <c r="E64" s="161">
        <f>F64+F65</f>
        <v>3094</v>
      </c>
      <c r="F64" s="90">
        <v>2969</v>
      </c>
      <c r="G64" s="43"/>
      <c r="H64" s="72">
        <f t="shared" si="14"/>
        <v>0</v>
      </c>
      <c r="I64" s="172">
        <f>SUM(E64-(E64*H64))</f>
        <v>3094</v>
      </c>
      <c r="J64" s="90">
        <f t="shared" si="10"/>
        <v>2969</v>
      </c>
      <c r="K64" s="75">
        <f t="shared" si="13"/>
        <v>0</v>
      </c>
      <c r="L64" s="39">
        <v>0.471</v>
      </c>
      <c r="M64" s="67">
        <v>31</v>
      </c>
      <c r="O64" s="9">
        <f t="shared" si="15"/>
        <v>0</v>
      </c>
      <c r="P64" s="9">
        <f t="shared" si="16"/>
        <v>0</v>
      </c>
    </row>
    <row r="65" spans="1:16" ht="15" customHeight="1" thickBot="1">
      <c r="A65" s="165"/>
      <c r="B65" s="84" t="s">
        <v>58</v>
      </c>
      <c r="C65" s="174"/>
      <c r="D65" s="175"/>
      <c r="E65" s="171"/>
      <c r="F65" s="92">
        <v>125</v>
      </c>
      <c r="G65" s="44"/>
      <c r="H65" s="73">
        <f t="shared" si="14"/>
        <v>0</v>
      </c>
      <c r="I65" s="173"/>
      <c r="J65" s="91">
        <f t="shared" si="10"/>
        <v>125</v>
      </c>
      <c r="K65" s="76">
        <f t="shared" si="13"/>
        <v>0</v>
      </c>
      <c r="L65" s="40">
        <v>0.117</v>
      </c>
      <c r="M65" s="68">
        <v>8</v>
      </c>
      <c r="O65" s="9">
        <f t="shared" si="15"/>
        <v>0</v>
      </c>
      <c r="P65" s="9">
        <f t="shared" si="16"/>
        <v>0</v>
      </c>
    </row>
    <row r="66" spans="1:16" ht="15" customHeight="1">
      <c r="A66" s="159" t="s">
        <v>60</v>
      </c>
      <c r="B66" s="82" t="s">
        <v>60</v>
      </c>
      <c r="C66" s="169">
        <v>12.5</v>
      </c>
      <c r="D66" s="166">
        <v>14</v>
      </c>
      <c r="E66" s="161">
        <f>F66+F67</f>
        <v>3454</v>
      </c>
      <c r="F66" s="90">
        <v>3329</v>
      </c>
      <c r="G66" s="43"/>
      <c r="H66" s="72">
        <f t="shared" si="14"/>
        <v>0</v>
      </c>
      <c r="I66" s="172">
        <f>SUM(E66-(E66*H66))</f>
        <v>3454</v>
      </c>
      <c r="J66" s="90">
        <f t="shared" si="10"/>
        <v>3329</v>
      </c>
      <c r="K66" s="75">
        <f t="shared" si="13"/>
        <v>0</v>
      </c>
      <c r="L66" s="39">
        <v>0.471</v>
      </c>
      <c r="M66" s="67">
        <v>31</v>
      </c>
      <c r="O66" s="9">
        <f t="shared" si="15"/>
        <v>0</v>
      </c>
      <c r="P66" s="9">
        <f t="shared" si="16"/>
        <v>0</v>
      </c>
    </row>
    <row r="67" spans="1:16" ht="15" customHeight="1" thickBot="1">
      <c r="A67" s="165"/>
      <c r="B67" s="84" t="s">
        <v>58</v>
      </c>
      <c r="C67" s="174"/>
      <c r="D67" s="175"/>
      <c r="E67" s="171"/>
      <c r="F67" s="92">
        <v>125</v>
      </c>
      <c r="G67" s="44"/>
      <c r="H67" s="73">
        <f t="shared" si="14"/>
        <v>0</v>
      </c>
      <c r="I67" s="173"/>
      <c r="J67" s="91">
        <f t="shared" si="10"/>
        <v>125</v>
      </c>
      <c r="K67" s="76">
        <f t="shared" si="13"/>
        <v>0</v>
      </c>
      <c r="L67" s="40">
        <v>0.117</v>
      </c>
      <c r="M67" s="68">
        <v>8</v>
      </c>
      <c r="O67" s="9">
        <f t="shared" si="15"/>
        <v>0</v>
      </c>
      <c r="P67" s="9">
        <f t="shared" si="16"/>
        <v>0</v>
      </c>
    </row>
    <row r="68" spans="1:16" ht="15" customHeight="1">
      <c r="A68" s="159" t="s">
        <v>61</v>
      </c>
      <c r="B68" s="82" t="s">
        <v>61</v>
      </c>
      <c r="C68" s="169">
        <v>14</v>
      </c>
      <c r="D68" s="166">
        <v>16</v>
      </c>
      <c r="E68" s="161">
        <f>F68+F69</f>
        <v>3900</v>
      </c>
      <c r="F68" s="90">
        <v>3775</v>
      </c>
      <c r="G68" s="43"/>
      <c r="H68" s="72">
        <f t="shared" si="14"/>
        <v>0</v>
      </c>
      <c r="I68" s="172">
        <f>SUM(E68-(E68*H68))</f>
        <v>3900</v>
      </c>
      <c r="J68" s="90">
        <f t="shared" si="10"/>
        <v>3775</v>
      </c>
      <c r="K68" s="75">
        <f t="shared" si="13"/>
        <v>0</v>
      </c>
      <c r="L68" s="39">
        <v>0.471</v>
      </c>
      <c r="M68" s="67">
        <v>31</v>
      </c>
      <c r="O68" s="9">
        <f t="shared" si="15"/>
        <v>0</v>
      </c>
      <c r="P68" s="9">
        <f t="shared" si="16"/>
        <v>0</v>
      </c>
    </row>
    <row r="69" spans="1:20" s="11" customFormat="1" ht="15" customHeight="1" thickBot="1">
      <c r="A69" s="165"/>
      <c r="B69" s="84" t="s">
        <v>58</v>
      </c>
      <c r="C69" s="174"/>
      <c r="D69" s="175"/>
      <c r="E69" s="171"/>
      <c r="F69" s="92">
        <v>125</v>
      </c>
      <c r="G69" s="44"/>
      <c r="H69" s="73">
        <f t="shared" si="14"/>
        <v>0</v>
      </c>
      <c r="I69" s="173"/>
      <c r="J69" s="91">
        <f t="shared" si="10"/>
        <v>125</v>
      </c>
      <c r="K69" s="76">
        <f t="shared" si="13"/>
        <v>0</v>
      </c>
      <c r="L69" s="40">
        <v>0.117</v>
      </c>
      <c r="M69" s="68">
        <v>8</v>
      </c>
      <c r="O69" s="9">
        <f t="shared" si="15"/>
        <v>0</v>
      </c>
      <c r="P69" s="9">
        <f t="shared" si="16"/>
        <v>0</v>
      </c>
      <c r="T69"/>
    </row>
    <row r="70" spans="1:16" ht="30" customHeight="1" thickBot="1">
      <c r="A70" s="188" t="s">
        <v>151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90"/>
      <c r="N70" s="4"/>
      <c r="O70" s="4"/>
      <c r="P70" s="3"/>
    </row>
    <row r="71" spans="1:16" ht="30" customHeight="1" thickBot="1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4"/>
      <c r="O71" s="4"/>
      <c r="P71" s="3"/>
    </row>
    <row r="72" spans="1:16" s="21" customFormat="1" ht="15" customHeight="1" thickBot="1">
      <c r="A72" s="85" t="s">
        <v>108</v>
      </c>
      <c r="B72" s="100"/>
      <c r="C72" s="101">
        <v>2.2</v>
      </c>
      <c r="D72" s="102">
        <v>2.8</v>
      </c>
      <c r="E72" s="103"/>
      <c r="F72" s="98">
        <v>1893</v>
      </c>
      <c r="G72" s="93"/>
      <c r="H72" s="104">
        <f aca="true" t="shared" si="17" ref="H72:H95">$M$3</f>
        <v>0</v>
      </c>
      <c r="I72" s="99"/>
      <c r="J72" s="99">
        <f aca="true" t="shared" si="18" ref="J72:J77">SUM(F72-(F72*H72))</f>
        <v>1893</v>
      </c>
      <c r="K72" s="105">
        <f aca="true" t="shared" si="19" ref="K72:K77">G72*J72</f>
        <v>0</v>
      </c>
      <c r="L72" s="106">
        <v>0.202</v>
      </c>
      <c r="M72" s="107">
        <v>24</v>
      </c>
      <c r="O72" s="9">
        <f aca="true" t="shared" si="20" ref="O72:O95">G72*L72</f>
        <v>0</v>
      </c>
      <c r="P72" s="9">
        <f aca="true" t="shared" si="21" ref="P72:P95">G72*M72</f>
        <v>0</v>
      </c>
    </row>
    <row r="73" spans="1:16" s="21" customFormat="1" ht="15" customHeight="1" thickBot="1">
      <c r="A73" s="85" t="s">
        <v>109</v>
      </c>
      <c r="B73" s="100"/>
      <c r="C73" s="101">
        <v>2.8</v>
      </c>
      <c r="D73" s="102">
        <v>3.2</v>
      </c>
      <c r="E73" s="103"/>
      <c r="F73" s="98">
        <v>1931</v>
      </c>
      <c r="G73" s="93"/>
      <c r="H73" s="104">
        <f t="shared" si="17"/>
        <v>0</v>
      </c>
      <c r="I73" s="99"/>
      <c r="J73" s="99">
        <f t="shared" si="18"/>
        <v>1931</v>
      </c>
      <c r="K73" s="105">
        <f t="shared" si="19"/>
        <v>0</v>
      </c>
      <c r="L73" s="106">
        <v>0.202</v>
      </c>
      <c r="M73" s="107">
        <v>24</v>
      </c>
      <c r="O73" s="9">
        <f t="shared" si="20"/>
        <v>0</v>
      </c>
      <c r="P73" s="9">
        <f t="shared" si="21"/>
        <v>0</v>
      </c>
    </row>
    <row r="74" spans="1:16" s="21" customFormat="1" ht="15" customHeight="1" thickBot="1">
      <c r="A74" s="85" t="s">
        <v>110</v>
      </c>
      <c r="B74" s="100"/>
      <c r="C74" s="101">
        <v>3.6</v>
      </c>
      <c r="D74" s="102">
        <v>4.1</v>
      </c>
      <c r="E74" s="103"/>
      <c r="F74" s="98">
        <v>2017</v>
      </c>
      <c r="G74" s="93"/>
      <c r="H74" s="104">
        <f t="shared" si="17"/>
        <v>0</v>
      </c>
      <c r="I74" s="99"/>
      <c r="J74" s="99">
        <f t="shared" si="18"/>
        <v>2017</v>
      </c>
      <c r="K74" s="105">
        <f t="shared" si="19"/>
        <v>0</v>
      </c>
      <c r="L74" s="106">
        <v>0.202</v>
      </c>
      <c r="M74" s="107">
        <v>26</v>
      </c>
      <c r="O74" s="9">
        <f t="shared" si="20"/>
        <v>0</v>
      </c>
      <c r="P74" s="9">
        <f t="shared" si="21"/>
        <v>0</v>
      </c>
    </row>
    <row r="75" spans="1:16" ht="15" customHeight="1" thickBot="1">
      <c r="A75" s="85" t="s">
        <v>111</v>
      </c>
      <c r="B75" s="100"/>
      <c r="C75" s="101">
        <v>4.5</v>
      </c>
      <c r="D75" s="102">
        <v>5</v>
      </c>
      <c r="E75" s="103"/>
      <c r="F75" s="98">
        <v>2102</v>
      </c>
      <c r="G75" s="93"/>
      <c r="H75" s="104">
        <f t="shared" si="17"/>
        <v>0</v>
      </c>
      <c r="I75" s="99"/>
      <c r="J75" s="99">
        <f t="shared" si="18"/>
        <v>2102</v>
      </c>
      <c r="K75" s="105">
        <f t="shared" si="19"/>
        <v>0</v>
      </c>
      <c r="L75" s="106">
        <v>0.202</v>
      </c>
      <c r="M75" s="107">
        <v>26</v>
      </c>
      <c r="O75" s="9">
        <f t="shared" si="20"/>
        <v>0</v>
      </c>
      <c r="P75" s="9">
        <f t="shared" si="21"/>
        <v>0</v>
      </c>
    </row>
    <row r="76" spans="1:16" ht="15" customHeight="1" thickBot="1">
      <c r="A76" s="85" t="s">
        <v>112</v>
      </c>
      <c r="B76" s="100"/>
      <c r="C76" s="101">
        <v>5.6</v>
      </c>
      <c r="D76" s="102">
        <v>6.3</v>
      </c>
      <c r="E76" s="103"/>
      <c r="F76" s="98">
        <v>2355</v>
      </c>
      <c r="G76" s="93"/>
      <c r="H76" s="104">
        <f t="shared" si="17"/>
        <v>0</v>
      </c>
      <c r="I76" s="99"/>
      <c r="J76" s="99">
        <f t="shared" si="18"/>
        <v>2355</v>
      </c>
      <c r="K76" s="105">
        <f t="shared" si="19"/>
        <v>0</v>
      </c>
      <c r="L76" s="106">
        <v>0.244</v>
      </c>
      <c r="M76" s="107">
        <v>30</v>
      </c>
      <c r="O76" s="9">
        <f t="shared" si="20"/>
        <v>0</v>
      </c>
      <c r="P76" s="9">
        <f t="shared" si="21"/>
        <v>0</v>
      </c>
    </row>
    <row r="77" spans="1:16" ht="15" customHeight="1" thickBot="1">
      <c r="A77" s="85" t="s">
        <v>113</v>
      </c>
      <c r="B77" s="100"/>
      <c r="C77" s="101">
        <v>7.1</v>
      </c>
      <c r="D77" s="102">
        <v>8</v>
      </c>
      <c r="E77" s="103"/>
      <c r="F77" s="98">
        <v>2650</v>
      </c>
      <c r="G77" s="93"/>
      <c r="H77" s="104">
        <f t="shared" si="17"/>
        <v>0</v>
      </c>
      <c r="I77" s="99"/>
      <c r="J77" s="99">
        <f t="shared" si="18"/>
        <v>2650</v>
      </c>
      <c r="K77" s="105">
        <f t="shared" si="19"/>
        <v>0</v>
      </c>
      <c r="L77" s="106">
        <v>0.285</v>
      </c>
      <c r="M77" s="107">
        <v>34</v>
      </c>
      <c r="O77" s="9">
        <f t="shared" si="20"/>
        <v>0</v>
      </c>
      <c r="P77" s="9">
        <f t="shared" si="21"/>
        <v>0</v>
      </c>
    </row>
    <row r="78" spans="1:16" ht="15" customHeight="1" thickBot="1">
      <c r="A78" s="85" t="s">
        <v>41</v>
      </c>
      <c r="B78" s="100"/>
      <c r="C78" s="101">
        <v>2.2</v>
      </c>
      <c r="D78" s="102">
        <v>2.8</v>
      </c>
      <c r="E78" s="103"/>
      <c r="F78" s="98">
        <v>1639</v>
      </c>
      <c r="G78" s="93"/>
      <c r="H78" s="104">
        <f t="shared" si="17"/>
        <v>0</v>
      </c>
      <c r="I78" s="99"/>
      <c r="J78" s="99">
        <f aca="true" t="shared" si="22" ref="J78:J95">SUM(F78-(F78*H78))</f>
        <v>1639</v>
      </c>
      <c r="K78" s="105">
        <f aca="true" t="shared" si="23" ref="K78:K90">G78*J78</f>
        <v>0</v>
      </c>
      <c r="L78" s="106">
        <v>0.18</v>
      </c>
      <c r="M78" s="107">
        <v>22</v>
      </c>
      <c r="O78" s="9">
        <f t="shared" si="20"/>
        <v>0</v>
      </c>
      <c r="P78" s="9">
        <f t="shared" si="21"/>
        <v>0</v>
      </c>
    </row>
    <row r="79" spans="1:16" ht="15" customHeight="1" thickBot="1">
      <c r="A79" s="85" t="s">
        <v>42</v>
      </c>
      <c r="B79" s="100"/>
      <c r="C79" s="101">
        <v>2.8</v>
      </c>
      <c r="D79" s="102">
        <v>3.2</v>
      </c>
      <c r="E79" s="103"/>
      <c r="F79" s="98">
        <v>1682</v>
      </c>
      <c r="G79" s="93"/>
      <c r="H79" s="104">
        <f t="shared" si="17"/>
        <v>0</v>
      </c>
      <c r="I79" s="99"/>
      <c r="J79" s="99">
        <f t="shared" si="22"/>
        <v>1682</v>
      </c>
      <c r="K79" s="105">
        <f t="shared" si="23"/>
        <v>0</v>
      </c>
      <c r="L79" s="106">
        <v>0.174</v>
      </c>
      <c r="M79" s="107">
        <v>22</v>
      </c>
      <c r="O79" s="9">
        <f t="shared" si="20"/>
        <v>0</v>
      </c>
      <c r="P79" s="9">
        <f t="shared" si="21"/>
        <v>0</v>
      </c>
    </row>
    <row r="80" spans="1:16" ht="15" customHeight="1" thickBot="1">
      <c r="A80" s="85" t="s">
        <v>43</v>
      </c>
      <c r="B80" s="100"/>
      <c r="C80" s="101">
        <v>3.6</v>
      </c>
      <c r="D80" s="102">
        <v>4.1</v>
      </c>
      <c r="E80" s="103"/>
      <c r="F80" s="98">
        <v>1765</v>
      </c>
      <c r="G80" s="93"/>
      <c r="H80" s="104">
        <f t="shared" si="17"/>
        <v>0</v>
      </c>
      <c r="I80" s="99"/>
      <c r="J80" s="99">
        <f t="shared" si="22"/>
        <v>1765</v>
      </c>
      <c r="K80" s="105">
        <f t="shared" si="23"/>
        <v>0</v>
      </c>
      <c r="L80" s="106">
        <v>0.239</v>
      </c>
      <c r="M80" s="107">
        <v>29</v>
      </c>
      <c r="O80" s="9">
        <f t="shared" si="20"/>
        <v>0</v>
      </c>
      <c r="P80" s="9">
        <f t="shared" si="21"/>
        <v>0</v>
      </c>
    </row>
    <row r="81" spans="1:16" ht="15" customHeight="1" thickBot="1">
      <c r="A81" s="85" t="s">
        <v>44</v>
      </c>
      <c r="B81" s="100"/>
      <c r="C81" s="101">
        <v>4.5</v>
      </c>
      <c r="D81" s="102">
        <v>5</v>
      </c>
      <c r="E81" s="103"/>
      <c r="F81" s="98">
        <v>1850</v>
      </c>
      <c r="G81" s="93"/>
      <c r="H81" s="104">
        <f t="shared" si="17"/>
        <v>0</v>
      </c>
      <c r="I81" s="99"/>
      <c r="J81" s="99">
        <f t="shared" si="22"/>
        <v>1850</v>
      </c>
      <c r="K81" s="105">
        <f t="shared" si="23"/>
        <v>0</v>
      </c>
      <c r="L81" s="106">
        <v>0.239</v>
      </c>
      <c r="M81" s="107">
        <v>29</v>
      </c>
      <c r="O81" s="9">
        <f t="shared" si="20"/>
        <v>0</v>
      </c>
      <c r="P81" s="9">
        <f t="shared" si="21"/>
        <v>0</v>
      </c>
    </row>
    <row r="82" spans="1:16" ht="15" customHeight="1" thickBot="1">
      <c r="A82" s="85" t="s">
        <v>45</v>
      </c>
      <c r="B82" s="100"/>
      <c r="C82" s="101">
        <v>5.6</v>
      </c>
      <c r="D82" s="102">
        <v>6.3</v>
      </c>
      <c r="E82" s="103"/>
      <c r="F82" s="98">
        <v>2102</v>
      </c>
      <c r="G82" s="93"/>
      <c r="H82" s="104">
        <f t="shared" si="17"/>
        <v>0</v>
      </c>
      <c r="I82" s="99"/>
      <c r="J82" s="99">
        <f t="shared" si="22"/>
        <v>2102</v>
      </c>
      <c r="K82" s="105">
        <f t="shared" si="23"/>
        <v>0</v>
      </c>
      <c r="L82" s="106">
        <v>0.238</v>
      </c>
      <c r="M82" s="107">
        <v>29</v>
      </c>
      <c r="O82" s="9">
        <f t="shared" si="20"/>
        <v>0</v>
      </c>
      <c r="P82" s="9">
        <f t="shared" si="21"/>
        <v>0</v>
      </c>
    </row>
    <row r="83" spans="1:16" ht="15" customHeight="1" thickBot="1">
      <c r="A83" s="85" t="s">
        <v>131</v>
      </c>
      <c r="B83" s="100"/>
      <c r="C83" s="101">
        <v>7.1</v>
      </c>
      <c r="D83" s="102">
        <v>8</v>
      </c>
      <c r="E83" s="103"/>
      <c r="F83" s="98">
        <v>2502</v>
      </c>
      <c r="G83" s="93"/>
      <c r="H83" s="104">
        <f t="shared" si="17"/>
        <v>0</v>
      </c>
      <c r="I83" s="99"/>
      <c r="J83" s="99">
        <f t="shared" si="22"/>
        <v>2502</v>
      </c>
      <c r="K83" s="105">
        <f t="shared" si="23"/>
        <v>0</v>
      </c>
      <c r="L83" s="106">
        <v>0.308</v>
      </c>
      <c r="M83" s="107">
        <v>50</v>
      </c>
      <c r="O83" s="9">
        <f t="shared" si="20"/>
        <v>0</v>
      </c>
      <c r="P83" s="9">
        <f t="shared" si="21"/>
        <v>0</v>
      </c>
    </row>
    <row r="84" spans="1:16" ht="15" customHeight="1" thickBot="1">
      <c r="A84" s="85" t="s">
        <v>132</v>
      </c>
      <c r="B84" s="100"/>
      <c r="C84" s="101">
        <v>9</v>
      </c>
      <c r="D84" s="102">
        <v>10</v>
      </c>
      <c r="E84" s="103"/>
      <c r="F84" s="98">
        <v>3114</v>
      </c>
      <c r="G84" s="93"/>
      <c r="H84" s="104">
        <f t="shared" si="17"/>
        <v>0</v>
      </c>
      <c r="I84" s="99"/>
      <c r="J84" s="99">
        <f t="shared" si="22"/>
        <v>3114</v>
      </c>
      <c r="K84" s="105">
        <f t="shared" si="23"/>
        <v>0</v>
      </c>
      <c r="L84" s="106">
        <v>0.308</v>
      </c>
      <c r="M84" s="107">
        <v>52</v>
      </c>
      <c r="O84" s="9">
        <f t="shared" si="20"/>
        <v>0</v>
      </c>
      <c r="P84" s="9">
        <f t="shared" si="21"/>
        <v>0</v>
      </c>
    </row>
    <row r="85" spans="1:16" ht="15" customHeight="1" thickBot="1">
      <c r="A85" s="85" t="s">
        <v>133</v>
      </c>
      <c r="B85" s="100"/>
      <c r="C85" s="101">
        <v>11.2</v>
      </c>
      <c r="D85" s="102">
        <v>12.5</v>
      </c>
      <c r="E85" s="103"/>
      <c r="F85" s="98">
        <v>3467</v>
      </c>
      <c r="G85" s="93"/>
      <c r="H85" s="104">
        <f t="shared" si="17"/>
        <v>0</v>
      </c>
      <c r="I85" s="99"/>
      <c r="J85" s="99">
        <f t="shared" si="22"/>
        <v>3467</v>
      </c>
      <c r="K85" s="105">
        <f t="shared" si="23"/>
        <v>0</v>
      </c>
      <c r="L85" s="106">
        <v>0.308</v>
      </c>
      <c r="M85" s="107">
        <v>52</v>
      </c>
      <c r="O85" s="9">
        <f t="shared" si="20"/>
        <v>0</v>
      </c>
      <c r="P85" s="9">
        <f t="shared" si="21"/>
        <v>0</v>
      </c>
    </row>
    <row r="86" spans="1:16" ht="15" customHeight="1" thickBot="1">
      <c r="A86" s="85" t="s">
        <v>134</v>
      </c>
      <c r="B86" s="100"/>
      <c r="C86" s="101">
        <v>12.5</v>
      </c>
      <c r="D86" s="102">
        <v>14</v>
      </c>
      <c r="E86" s="103"/>
      <c r="F86" s="98">
        <v>3730</v>
      </c>
      <c r="G86" s="93"/>
      <c r="H86" s="104">
        <f t="shared" si="17"/>
        <v>0</v>
      </c>
      <c r="I86" s="99"/>
      <c r="J86" s="99">
        <f t="shared" si="22"/>
        <v>3730</v>
      </c>
      <c r="K86" s="105">
        <f t="shared" si="23"/>
        <v>0</v>
      </c>
      <c r="L86" s="106">
        <v>0.308</v>
      </c>
      <c r="M86" s="107">
        <v>52</v>
      </c>
      <c r="O86" s="9">
        <f t="shared" si="20"/>
        <v>0</v>
      </c>
      <c r="P86" s="9">
        <f t="shared" si="21"/>
        <v>0</v>
      </c>
    </row>
    <row r="87" spans="1:16" ht="15" customHeight="1" thickBot="1">
      <c r="A87" s="85" t="s">
        <v>46</v>
      </c>
      <c r="B87" s="100"/>
      <c r="C87" s="101">
        <v>7.1</v>
      </c>
      <c r="D87" s="102">
        <v>8</v>
      </c>
      <c r="E87" s="103"/>
      <c r="F87" s="98">
        <v>2436</v>
      </c>
      <c r="G87" s="93"/>
      <c r="H87" s="104">
        <f t="shared" si="17"/>
        <v>0</v>
      </c>
      <c r="I87" s="99"/>
      <c r="J87" s="99">
        <f t="shared" si="22"/>
        <v>2436</v>
      </c>
      <c r="K87" s="105">
        <f t="shared" si="23"/>
        <v>0</v>
      </c>
      <c r="L87" s="106">
        <v>0.308</v>
      </c>
      <c r="M87" s="107">
        <v>50</v>
      </c>
      <c r="O87" s="9">
        <f t="shared" si="20"/>
        <v>0</v>
      </c>
      <c r="P87" s="9">
        <f t="shared" si="21"/>
        <v>0</v>
      </c>
    </row>
    <row r="88" spans="1:16" ht="15" customHeight="1" thickBot="1">
      <c r="A88" s="85" t="s">
        <v>47</v>
      </c>
      <c r="B88" s="100"/>
      <c r="C88" s="101">
        <v>9</v>
      </c>
      <c r="D88" s="102">
        <v>10</v>
      </c>
      <c r="E88" s="103"/>
      <c r="F88" s="98">
        <v>2940</v>
      </c>
      <c r="G88" s="93"/>
      <c r="H88" s="104">
        <f t="shared" si="17"/>
        <v>0</v>
      </c>
      <c r="I88" s="99"/>
      <c r="J88" s="99">
        <f t="shared" si="22"/>
        <v>2940</v>
      </c>
      <c r="K88" s="105">
        <f t="shared" si="23"/>
        <v>0</v>
      </c>
      <c r="L88" s="106">
        <v>0.308</v>
      </c>
      <c r="M88" s="107">
        <v>52</v>
      </c>
      <c r="O88" s="9">
        <f t="shared" si="20"/>
        <v>0</v>
      </c>
      <c r="P88" s="9">
        <f t="shared" si="21"/>
        <v>0</v>
      </c>
    </row>
    <row r="89" spans="1:16" ht="15" customHeight="1" thickBot="1">
      <c r="A89" s="85" t="s">
        <v>48</v>
      </c>
      <c r="B89" s="100"/>
      <c r="C89" s="101">
        <v>11.2</v>
      </c>
      <c r="D89" s="102">
        <v>12.5</v>
      </c>
      <c r="E89" s="103"/>
      <c r="F89" s="98">
        <v>3293</v>
      </c>
      <c r="G89" s="93"/>
      <c r="H89" s="104">
        <f t="shared" si="17"/>
        <v>0</v>
      </c>
      <c r="I89" s="99"/>
      <c r="J89" s="99">
        <f t="shared" si="22"/>
        <v>3293</v>
      </c>
      <c r="K89" s="105">
        <f t="shared" si="23"/>
        <v>0</v>
      </c>
      <c r="L89" s="106">
        <v>0.308</v>
      </c>
      <c r="M89" s="107">
        <v>52</v>
      </c>
      <c r="O89" s="9">
        <f t="shared" si="20"/>
        <v>0</v>
      </c>
      <c r="P89" s="9">
        <f t="shared" si="21"/>
        <v>0</v>
      </c>
    </row>
    <row r="90" spans="1:16" ht="15" customHeight="1" thickBot="1">
      <c r="A90" s="85" t="s">
        <v>49</v>
      </c>
      <c r="B90" s="100"/>
      <c r="C90" s="101">
        <v>12.5</v>
      </c>
      <c r="D90" s="102">
        <v>14</v>
      </c>
      <c r="E90" s="103"/>
      <c r="F90" s="98">
        <v>3556</v>
      </c>
      <c r="G90" s="93"/>
      <c r="H90" s="104">
        <f t="shared" si="17"/>
        <v>0</v>
      </c>
      <c r="I90" s="99"/>
      <c r="J90" s="99">
        <f t="shared" si="22"/>
        <v>3556</v>
      </c>
      <c r="K90" s="105">
        <f t="shared" si="23"/>
        <v>0</v>
      </c>
      <c r="L90" s="106">
        <v>0.308</v>
      </c>
      <c r="M90" s="107">
        <v>52</v>
      </c>
      <c r="O90" s="9">
        <f t="shared" si="20"/>
        <v>0</v>
      </c>
      <c r="P90" s="9">
        <f t="shared" si="21"/>
        <v>0</v>
      </c>
    </row>
    <row r="91" spans="1:16" ht="15" customHeight="1" thickBot="1">
      <c r="A91" s="85" t="s">
        <v>135</v>
      </c>
      <c r="B91" s="100"/>
      <c r="C91" s="101">
        <v>11.2</v>
      </c>
      <c r="D91" s="102">
        <v>12.5</v>
      </c>
      <c r="E91" s="103"/>
      <c r="F91" s="98">
        <v>4029</v>
      </c>
      <c r="G91" s="93"/>
      <c r="H91" s="104">
        <f t="shared" si="17"/>
        <v>0</v>
      </c>
      <c r="I91" s="99"/>
      <c r="J91" s="99">
        <f t="shared" si="22"/>
        <v>4029</v>
      </c>
      <c r="K91" s="105">
        <f>G91*J91</f>
        <v>0</v>
      </c>
      <c r="L91" s="106">
        <v>0.362</v>
      </c>
      <c r="M91" s="107">
        <v>50</v>
      </c>
      <c r="O91" s="9">
        <f t="shared" si="20"/>
        <v>0</v>
      </c>
      <c r="P91" s="9">
        <f t="shared" si="21"/>
        <v>0</v>
      </c>
    </row>
    <row r="92" spans="1:16" ht="15" customHeight="1" thickBot="1">
      <c r="A92" s="85" t="s">
        <v>136</v>
      </c>
      <c r="B92" s="100"/>
      <c r="C92" s="101">
        <v>12.5</v>
      </c>
      <c r="D92" s="102">
        <v>14</v>
      </c>
      <c r="E92" s="103"/>
      <c r="F92" s="98">
        <v>4453</v>
      </c>
      <c r="G92" s="93"/>
      <c r="H92" s="104">
        <f t="shared" si="17"/>
        <v>0</v>
      </c>
      <c r="I92" s="99"/>
      <c r="J92" s="99">
        <f t="shared" si="22"/>
        <v>4453</v>
      </c>
      <c r="K92" s="105">
        <f>G92*J92</f>
        <v>0</v>
      </c>
      <c r="L92" s="106">
        <v>0.362</v>
      </c>
      <c r="M92" s="107">
        <v>50</v>
      </c>
      <c r="O92" s="9">
        <f t="shared" si="20"/>
        <v>0</v>
      </c>
      <c r="P92" s="9">
        <f t="shared" si="21"/>
        <v>0</v>
      </c>
    </row>
    <row r="93" spans="1:16" ht="15" customHeight="1" thickBot="1">
      <c r="A93" s="85" t="s">
        <v>137</v>
      </c>
      <c r="B93" s="100"/>
      <c r="C93" s="101">
        <v>18</v>
      </c>
      <c r="D93" s="102">
        <v>20</v>
      </c>
      <c r="E93" s="103"/>
      <c r="F93" s="98">
        <v>4876</v>
      </c>
      <c r="G93" s="93"/>
      <c r="H93" s="104">
        <f t="shared" si="17"/>
        <v>0</v>
      </c>
      <c r="I93" s="99"/>
      <c r="J93" s="99">
        <f t="shared" si="22"/>
        <v>4876</v>
      </c>
      <c r="K93" s="105">
        <f>G93*J93</f>
        <v>0</v>
      </c>
      <c r="L93" s="106">
        <v>0.362</v>
      </c>
      <c r="M93" s="107">
        <v>55</v>
      </c>
      <c r="O93" s="9">
        <f t="shared" si="20"/>
        <v>0</v>
      </c>
      <c r="P93" s="9">
        <f t="shared" si="21"/>
        <v>0</v>
      </c>
    </row>
    <row r="94" spans="1:16" ht="15" customHeight="1" thickBot="1">
      <c r="A94" s="85" t="s">
        <v>138</v>
      </c>
      <c r="B94" s="100"/>
      <c r="C94" s="101">
        <v>22.4</v>
      </c>
      <c r="D94" s="102">
        <v>25</v>
      </c>
      <c r="E94" s="103"/>
      <c r="F94" s="98">
        <v>5482</v>
      </c>
      <c r="G94" s="93"/>
      <c r="H94" s="104">
        <f t="shared" si="17"/>
        <v>0</v>
      </c>
      <c r="I94" s="99"/>
      <c r="J94" s="99">
        <f t="shared" si="22"/>
        <v>5482</v>
      </c>
      <c r="K94" s="105">
        <f>G94*J94</f>
        <v>0</v>
      </c>
      <c r="L94" s="106">
        <v>0.794</v>
      </c>
      <c r="M94" s="107">
        <v>98</v>
      </c>
      <c r="O94" s="9">
        <f t="shared" si="20"/>
        <v>0</v>
      </c>
      <c r="P94" s="9">
        <f t="shared" si="21"/>
        <v>0</v>
      </c>
    </row>
    <row r="95" spans="1:16" ht="15" customHeight="1" thickBot="1">
      <c r="A95" s="85" t="s">
        <v>139</v>
      </c>
      <c r="B95" s="100"/>
      <c r="C95" s="101">
        <v>25</v>
      </c>
      <c r="D95" s="102">
        <v>28</v>
      </c>
      <c r="E95" s="103"/>
      <c r="F95" s="98">
        <v>5924</v>
      </c>
      <c r="G95" s="93"/>
      <c r="H95" s="104">
        <f t="shared" si="17"/>
        <v>0</v>
      </c>
      <c r="I95" s="99"/>
      <c r="J95" s="99">
        <f t="shared" si="22"/>
        <v>5924</v>
      </c>
      <c r="K95" s="105">
        <f>G95*J95</f>
        <v>0</v>
      </c>
      <c r="L95" s="106">
        <v>0.794</v>
      </c>
      <c r="M95" s="107">
        <v>101</v>
      </c>
      <c r="O95" s="9">
        <f t="shared" si="20"/>
        <v>0</v>
      </c>
      <c r="P95" s="9">
        <f t="shared" si="21"/>
        <v>0</v>
      </c>
    </row>
    <row r="96" spans="1:16" ht="30" customHeight="1" thickBot="1">
      <c r="A96" s="152" t="s">
        <v>201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35"/>
      <c r="L96" s="34"/>
      <c r="M96" s="36"/>
      <c r="N96" s="94"/>
      <c r="O96" s="11"/>
      <c r="P96" s="11"/>
    </row>
    <row r="97" spans="1:16" ht="30" customHeight="1" thickBot="1">
      <c r="A97" s="146" t="s">
        <v>202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8"/>
      <c r="N97" s="94"/>
      <c r="O97" s="11"/>
      <c r="P97" s="11"/>
    </row>
    <row r="98" spans="1:16" ht="15" customHeight="1" thickBot="1">
      <c r="A98" s="85" t="s">
        <v>275</v>
      </c>
      <c r="B98" s="100"/>
      <c r="C98" s="101">
        <v>3.6</v>
      </c>
      <c r="D98" s="102">
        <v>4.1</v>
      </c>
      <c r="E98" s="103"/>
      <c r="F98" s="98">
        <v>1975</v>
      </c>
      <c r="G98" s="93"/>
      <c r="H98" s="104">
        <f aca="true" t="shared" si="24" ref="H98:H105">$M$3</f>
        <v>0</v>
      </c>
      <c r="I98" s="99"/>
      <c r="J98" s="99">
        <f aca="true" t="shared" si="25" ref="J98:J105">SUM(F98-(F98*H98))</f>
        <v>1975</v>
      </c>
      <c r="K98" s="105">
        <f aca="true" t="shared" si="26" ref="K98:K105">G98*J98</f>
        <v>0</v>
      </c>
      <c r="L98" s="106">
        <v>0.291</v>
      </c>
      <c r="M98" s="107">
        <v>37</v>
      </c>
      <c r="O98" s="9">
        <f aca="true" t="shared" si="27" ref="O98:O105">G98*L98</f>
        <v>0</v>
      </c>
      <c r="P98" s="9">
        <f aca="true" t="shared" si="28" ref="P98:P105">G98*M98</f>
        <v>0</v>
      </c>
    </row>
    <row r="99" spans="1:16" ht="15" customHeight="1" thickBot="1">
      <c r="A99" s="85" t="s">
        <v>277</v>
      </c>
      <c r="B99" s="100"/>
      <c r="C99" s="101">
        <v>4</v>
      </c>
      <c r="D99" s="102">
        <v>4.5</v>
      </c>
      <c r="E99" s="103"/>
      <c r="F99" s="98">
        <v>2104</v>
      </c>
      <c r="G99" s="93"/>
      <c r="H99" s="104">
        <f t="shared" si="24"/>
        <v>0</v>
      </c>
      <c r="I99" s="99"/>
      <c r="J99" s="99">
        <f t="shared" si="25"/>
        <v>2104</v>
      </c>
      <c r="K99" s="105">
        <f t="shared" si="26"/>
        <v>0</v>
      </c>
      <c r="L99" s="106">
        <v>0.291</v>
      </c>
      <c r="M99" s="107">
        <v>37</v>
      </c>
      <c r="O99" s="9">
        <f t="shared" si="27"/>
        <v>0</v>
      </c>
      <c r="P99" s="9">
        <f t="shared" si="28"/>
        <v>0</v>
      </c>
    </row>
    <row r="100" spans="1:16" ht="15" customHeight="1" thickBot="1">
      <c r="A100" s="85" t="s">
        <v>276</v>
      </c>
      <c r="B100" s="100"/>
      <c r="C100" s="101">
        <v>5.6</v>
      </c>
      <c r="D100" s="102">
        <v>6.3</v>
      </c>
      <c r="E100" s="103"/>
      <c r="F100" s="98">
        <v>2303</v>
      </c>
      <c r="G100" s="93"/>
      <c r="H100" s="104">
        <f t="shared" si="24"/>
        <v>0</v>
      </c>
      <c r="I100" s="99"/>
      <c r="J100" s="99">
        <f t="shared" si="25"/>
        <v>2303</v>
      </c>
      <c r="K100" s="105">
        <f t="shared" si="26"/>
        <v>0</v>
      </c>
      <c r="L100" s="106">
        <v>0.291</v>
      </c>
      <c r="M100" s="107">
        <v>37</v>
      </c>
      <c r="O100" s="9">
        <f t="shared" si="27"/>
        <v>0</v>
      </c>
      <c r="P100" s="9">
        <f t="shared" si="28"/>
        <v>0</v>
      </c>
    </row>
    <row r="101" spans="1:16" ht="15" customHeight="1" thickBot="1">
      <c r="A101" s="85" t="s">
        <v>278</v>
      </c>
      <c r="B101" s="100"/>
      <c r="C101" s="101">
        <v>7.1</v>
      </c>
      <c r="D101" s="102">
        <v>8</v>
      </c>
      <c r="E101" s="103"/>
      <c r="F101" s="98">
        <v>2502</v>
      </c>
      <c r="G101" s="93"/>
      <c r="H101" s="104">
        <f t="shared" si="24"/>
        <v>0</v>
      </c>
      <c r="I101" s="99"/>
      <c r="J101" s="99">
        <f t="shared" si="25"/>
        <v>2502</v>
      </c>
      <c r="K101" s="105">
        <f t="shared" si="26"/>
        <v>0</v>
      </c>
      <c r="L101" s="106">
        <v>0.291</v>
      </c>
      <c r="M101" s="107">
        <v>38</v>
      </c>
      <c r="O101" s="9">
        <f t="shared" si="27"/>
        <v>0</v>
      </c>
      <c r="P101" s="9">
        <f t="shared" si="28"/>
        <v>0</v>
      </c>
    </row>
    <row r="102" spans="1:16" ht="15" customHeight="1" thickBot="1">
      <c r="A102" s="85" t="s">
        <v>279</v>
      </c>
      <c r="B102" s="100"/>
      <c r="C102" s="101">
        <v>9</v>
      </c>
      <c r="D102" s="102">
        <v>10</v>
      </c>
      <c r="E102" s="103"/>
      <c r="F102" s="98">
        <v>3172</v>
      </c>
      <c r="G102" s="93"/>
      <c r="H102" s="104">
        <f t="shared" si="24"/>
        <v>0</v>
      </c>
      <c r="I102" s="99"/>
      <c r="J102" s="99">
        <f t="shared" si="25"/>
        <v>3172</v>
      </c>
      <c r="K102" s="105">
        <f t="shared" si="26"/>
        <v>0</v>
      </c>
      <c r="L102" s="106">
        <v>0.452</v>
      </c>
      <c r="M102" s="107">
        <v>61</v>
      </c>
      <c r="O102" s="9">
        <f t="shared" si="27"/>
        <v>0</v>
      </c>
      <c r="P102" s="9">
        <f t="shared" si="28"/>
        <v>0</v>
      </c>
    </row>
    <row r="103" spans="1:16" ht="15" customHeight="1" thickBot="1">
      <c r="A103" s="85" t="s">
        <v>280</v>
      </c>
      <c r="B103" s="100"/>
      <c r="C103" s="101">
        <v>11.2</v>
      </c>
      <c r="D103" s="102">
        <v>12.5</v>
      </c>
      <c r="E103" s="103"/>
      <c r="F103" s="98">
        <v>3507</v>
      </c>
      <c r="G103" s="93"/>
      <c r="H103" s="104">
        <f t="shared" si="24"/>
        <v>0</v>
      </c>
      <c r="I103" s="99"/>
      <c r="J103" s="99">
        <f t="shared" si="25"/>
        <v>3507</v>
      </c>
      <c r="K103" s="105">
        <f t="shared" si="26"/>
        <v>0</v>
      </c>
      <c r="L103" s="106">
        <v>0.452</v>
      </c>
      <c r="M103" s="107">
        <v>61</v>
      </c>
      <c r="O103" s="9">
        <f t="shared" si="27"/>
        <v>0</v>
      </c>
      <c r="P103" s="9">
        <f t="shared" si="28"/>
        <v>0</v>
      </c>
    </row>
    <row r="104" spans="1:16" s="7" customFormat="1" ht="15" customHeight="1" thickBot="1">
      <c r="A104" s="85" t="s">
        <v>281</v>
      </c>
      <c r="B104" s="100"/>
      <c r="C104" s="101">
        <v>12.5</v>
      </c>
      <c r="D104" s="102">
        <v>14</v>
      </c>
      <c r="E104" s="103"/>
      <c r="F104" s="98">
        <v>4034</v>
      </c>
      <c r="G104" s="93"/>
      <c r="H104" s="104">
        <f t="shared" si="24"/>
        <v>0</v>
      </c>
      <c r="I104" s="99"/>
      <c r="J104" s="99">
        <f t="shared" si="25"/>
        <v>4034</v>
      </c>
      <c r="K104" s="105">
        <f t="shared" si="26"/>
        <v>0</v>
      </c>
      <c r="L104" s="106">
        <v>0.452</v>
      </c>
      <c r="M104" s="107">
        <v>61</v>
      </c>
      <c r="N104" s="19"/>
      <c r="O104" s="9">
        <f t="shared" si="27"/>
        <v>0</v>
      </c>
      <c r="P104" s="9">
        <f t="shared" si="28"/>
        <v>0</v>
      </c>
    </row>
    <row r="105" spans="1:16" ht="15" customHeight="1" thickBot="1">
      <c r="A105" s="85" t="s">
        <v>282</v>
      </c>
      <c r="B105" s="100"/>
      <c r="C105" s="101">
        <v>14</v>
      </c>
      <c r="D105" s="102">
        <v>16</v>
      </c>
      <c r="E105" s="103"/>
      <c r="F105" s="98">
        <v>4781</v>
      </c>
      <c r="G105" s="93"/>
      <c r="H105" s="104">
        <f t="shared" si="24"/>
        <v>0</v>
      </c>
      <c r="I105" s="99"/>
      <c r="J105" s="99">
        <f t="shared" si="25"/>
        <v>4781</v>
      </c>
      <c r="K105" s="105">
        <f t="shared" si="26"/>
        <v>0</v>
      </c>
      <c r="L105" s="106">
        <v>0.452</v>
      </c>
      <c r="M105" s="107">
        <v>62</v>
      </c>
      <c r="N105" s="19"/>
      <c r="O105" s="9">
        <f t="shared" si="27"/>
        <v>0</v>
      </c>
      <c r="P105" s="9">
        <f t="shared" si="28"/>
        <v>0</v>
      </c>
    </row>
    <row r="106" spans="1:16" s="11" customFormat="1" ht="13.5" thickBot="1">
      <c r="A106" s="118"/>
      <c r="B106" s="218"/>
      <c r="C106" s="218"/>
      <c r="D106" s="218"/>
      <c r="E106" s="218"/>
      <c r="F106" s="118"/>
      <c r="G106" s="118"/>
      <c r="H106" s="118"/>
      <c r="I106" s="118"/>
      <c r="J106" s="118"/>
      <c r="K106" s="118"/>
      <c r="L106" s="118"/>
      <c r="M106" s="118"/>
      <c r="O106" s="9"/>
      <c r="P106" s="9"/>
    </row>
    <row r="107" spans="1:16" s="11" customFormat="1" ht="30" customHeight="1" thickBot="1">
      <c r="A107" s="108" t="s">
        <v>146</v>
      </c>
      <c r="B107" s="185" t="s">
        <v>148</v>
      </c>
      <c r="C107" s="186"/>
      <c r="D107" s="186"/>
      <c r="E107" s="187"/>
      <c r="F107" s="108"/>
      <c r="G107" s="108"/>
      <c r="H107" s="108"/>
      <c r="I107" s="108"/>
      <c r="J107" s="108"/>
      <c r="K107" s="108"/>
      <c r="L107" s="108"/>
      <c r="M107" s="108"/>
      <c r="O107" s="9"/>
      <c r="P107" s="9"/>
    </row>
    <row r="108" spans="1:16" s="11" customFormat="1" ht="81" customHeight="1" thickBot="1">
      <c r="A108" s="85" t="s">
        <v>28</v>
      </c>
      <c r="B108" s="114" t="s">
        <v>98</v>
      </c>
      <c r="C108" s="202" t="s">
        <v>207</v>
      </c>
      <c r="D108" s="202"/>
      <c r="E108" s="113"/>
      <c r="F108" s="71">
        <v>642</v>
      </c>
      <c r="G108" s="45"/>
      <c r="H108" s="41">
        <f aca="true" t="shared" si="29" ref="H108:H124">$M$3</f>
        <v>0</v>
      </c>
      <c r="I108" s="16"/>
      <c r="J108" s="71">
        <f>SUM(F108-(F108*H108))</f>
        <v>642</v>
      </c>
      <c r="K108" s="47">
        <f>G108*J108</f>
        <v>0</v>
      </c>
      <c r="L108" s="39">
        <v>0.03</v>
      </c>
      <c r="M108" s="67">
        <v>4.3</v>
      </c>
      <c r="O108" s="9">
        <f aca="true" t="shared" si="30" ref="O108:O163">G108*L108</f>
        <v>0</v>
      </c>
      <c r="P108" s="9">
        <f aca="true" t="shared" si="31" ref="P108:P163">G108*M108</f>
        <v>0</v>
      </c>
    </row>
    <row r="109" spans="1:16" s="11" customFormat="1" ht="30" customHeight="1" thickBot="1">
      <c r="A109" s="85" t="s">
        <v>26</v>
      </c>
      <c r="B109" s="115" t="s">
        <v>72</v>
      </c>
      <c r="C109" s="202" t="s">
        <v>10</v>
      </c>
      <c r="D109" s="202"/>
      <c r="E109" s="112"/>
      <c r="F109" s="71">
        <v>178</v>
      </c>
      <c r="G109" s="45"/>
      <c r="H109" s="41">
        <f t="shared" si="29"/>
        <v>0</v>
      </c>
      <c r="I109" s="18"/>
      <c r="J109" s="71">
        <f>SUM(F109-(F109*H109))</f>
        <v>178</v>
      </c>
      <c r="K109" s="47">
        <f>G109*J109</f>
        <v>0</v>
      </c>
      <c r="L109" s="39">
        <v>0.012</v>
      </c>
      <c r="M109" s="67">
        <v>1.4</v>
      </c>
      <c r="O109" s="9">
        <f t="shared" si="30"/>
        <v>0</v>
      </c>
      <c r="P109" s="9">
        <f t="shared" si="31"/>
        <v>0</v>
      </c>
    </row>
    <row r="110" spans="1:16" s="11" customFormat="1" ht="30" customHeight="1" thickBot="1">
      <c r="A110" s="85" t="s">
        <v>29</v>
      </c>
      <c r="B110" s="116" t="s">
        <v>72</v>
      </c>
      <c r="C110" s="202" t="s">
        <v>11</v>
      </c>
      <c r="D110" s="202"/>
      <c r="E110" s="112"/>
      <c r="F110" s="71">
        <v>232</v>
      </c>
      <c r="G110" s="45"/>
      <c r="H110" s="41">
        <f t="shared" si="29"/>
        <v>0</v>
      </c>
      <c r="I110" s="18"/>
      <c r="J110" s="71">
        <f>SUM(F110-(F110*H110))</f>
        <v>232</v>
      </c>
      <c r="K110" s="47">
        <f>G110*J110</f>
        <v>0</v>
      </c>
      <c r="L110" s="39">
        <v>0.012</v>
      </c>
      <c r="M110" s="67">
        <v>1.8</v>
      </c>
      <c r="O110" s="9">
        <f t="shared" si="30"/>
        <v>0</v>
      </c>
      <c r="P110" s="9">
        <f t="shared" si="31"/>
        <v>0</v>
      </c>
    </row>
    <row r="111" spans="1:16" s="11" customFormat="1" ht="30" customHeight="1" thickBot="1">
      <c r="A111" s="85" t="s">
        <v>27</v>
      </c>
      <c r="B111" s="114" t="s">
        <v>72</v>
      </c>
      <c r="C111" s="202" t="s">
        <v>12</v>
      </c>
      <c r="D111" s="202"/>
      <c r="E111" s="113"/>
      <c r="F111" s="71">
        <v>527</v>
      </c>
      <c r="G111" s="45"/>
      <c r="H111" s="41">
        <f t="shared" si="29"/>
        <v>0</v>
      </c>
      <c r="I111" s="16"/>
      <c r="J111" s="71">
        <f>SUM(F111-(F111*H111))</f>
        <v>527</v>
      </c>
      <c r="K111" s="47">
        <f>G111*J111</f>
        <v>0</v>
      </c>
      <c r="L111" s="39">
        <v>0.03</v>
      </c>
      <c r="M111" s="67">
        <v>4</v>
      </c>
      <c r="O111" s="9">
        <f t="shared" si="30"/>
        <v>0</v>
      </c>
      <c r="P111" s="9">
        <f t="shared" si="31"/>
        <v>0</v>
      </c>
    </row>
    <row r="112" spans="1:16" s="11" customFormat="1" ht="30" customHeight="1" thickBot="1">
      <c r="A112" s="85" t="s">
        <v>62</v>
      </c>
      <c r="B112" s="115" t="s">
        <v>72</v>
      </c>
      <c r="C112" s="202" t="s">
        <v>33</v>
      </c>
      <c r="D112" s="202"/>
      <c r="E112" s="112"/>
      <c r="F112" s="71">
        <v>128</v>
      </c>
      <c r="G112" s="45"/>
      <c r="H112" s="41">
        <f t="shared" si="29"/>
        <v>0</v>
      </c>
      <c r="I112" s="18"/>
      <c r="J112" s="71">
        <f aca="true" t="shared" si="32" ref="J112:J117">SUM(F112-(F112*H112))</f>
        <v>128</v>
      </c>
      <c r="K112" s="47">
        <f aca="true" t="shared" si="33" ref="K112:K117">G112*J112</f>
        <v>0</v>
      </c>
      <c r="L112" s="39"/>
      <c r="M112" s="67"/>
      <c r="O112" s="9">
        <f t="shared" si="30"/>
        <v>0</v>
      </c>
      <c r="P112" s="9">
        <f t="shared" si="31"/>
        <v>0</v>
      </c>
    </row>
    <row r="113" spans="1:16" s="11" customFormat="1" ht="30" customHeight="1" thickBot="1">
      <c r="A113" s="85" t="s">
        <v>63</v>
      </c>
      <c r="B113" s="116" t="s">
        <v>72</v>
      </c>
      <c r="C113" s="202" t="s">
        <v>34</v>
      </c>
      <c r="D113" s="202"/>
      <c r="E113" s="112"/>
      <c r="F113" s="71">
        <v>128</v>
      </c>
      <c r="G113" s="45"/>
      <c r="H113" s="41">
        <f t="shared" si="29"/>
        <v>0</v>
      </c>
      <c r="I113" s="18"/>
      <c r="J113" s="71">
        <f t="shared" si="32"/>
        <v>128</v>
      </c>
      <c r="K113" s="47">
        <f t="shared" si="33"/>
        <v>0</v>
      </c>
      <c r="L113" s="39"/>
      <c r="M113" s="67"/>
      <c r="O113" s="9">
        <f t="shared" si="30"/>
        <v>0</v>
      </c>
      <c r="P113" s="9">
        <f t="shared" si="31"/>
        <v>0</v>
      </c>
    </row>
    <row r="114" spans="1:16" s="11" customFormat="1" ht="30" customHeight="1" thickBot="1">
      <c r="A114" s="85" t="s">
        <v>2</v>
      </c>
      <c r="B114" s="157" t="s">
        <v>87</v>
      </c>
      <c r="C114" s="158"/>
      <c r="D114" s="158"/>
      <c r="E114" s="201"/>
      <c r="F114" s="71">
        <v>389</v>
      </c>
      <c r="G114" s="45"/>
      <c r="H114" s="41">
        <f t="shared" si="29"/>
        <v>0</v>
      </c>
      <c r="I114" s="79"/>
      <c r="J114" s="71">
        <f t="shared" si="32"/>
        <v>389</v>
      </c>
      <c r="K114" s="47">
        <f t="shared" si="33"/>
        <v>0</v>
      </c>
      <c r="L114" s="39">
        <v>0.03</v>
      </c>
      <c r="M114" s="67">
        <v>2.6</v>
      </c>
      <c r="O114" s="9">
        <f t="shared" si="30"/>
        <v>0</v>
      </c>
      <c r="P114" s="9">
        <f t="shared" si="31"/>
        <v>0</v>
      </c>
    </row>
    <row r="115" spans="1:16" s="11" customFormat="1" ht="30" customHeight="1" thickBot="1">
      <c r="A115" s="85" t="s">
        <v>3</v>
      </c>
      <c r="B115" s="157" t="s">
        <v>88</v>
      </c>
      <c r="C115" s="158"/>
      <c r="D115" s="158"/>
      <c r="E115" s="201"/>
      <c r="F115" s="71">
        <v>443</v>
      </c>
      <c r="G115" s="45"/>
      <c r="H115" s="41">
        <f t="shared" si="29"/>
        <v>0</v>
      </c>
      <c r="I115" s="79"/>
      <c r="J115" s="71">
        <f t="shared" si="32"/>
        <v>443</v>
      </c>
      <c r="K115" s="47">
        <f t="shared" si="33"/>
        <v>0</v>
      </c>
      <c r="L115" s="39">
        <v>0.03</v>
      </c>
      <c r="M115" s="67">
        <v>3.3</v>
      </c>
      <c r="O115" s="9">
        <f t="shared" si="30"/>
        <v>0</v>
      </c>
      <c r="P115" s="9">
        <f t="shared" si="31"/>
        <v>0</v>
      </c>
    </row>
    <row r="116" spans="1:16" ht="30" customHeight="1" thickBot="1">
      <c r="A116" s="85" t="s">
        <v>4</v>
      </c>
      <c r="B116" s="157" t="s">
        <v>89</v>
      </c>
      <c r="C116" s="158"/>
      <c r="D116" s="158"/>
      <c r="E116" s="201"/>
      <c r="F116" s="71">
        <v>430</v>
      </c>
      <c r="G116" s="45"/>
      <c r="H116" s="41">
        <f t="shared" si="29"/>
        <v>0</v>
      </c>
      <c r="I116" s="79"/>
      <c r="J116" s="71">
        <f t="shared" si="32"/>
        <v>430</v>
      </c>
      <c r="K116" s="47">
        <f t="shared" si="33"/>
        <v>0</v>
      </c>
      <c r="L116" s="39">
        <v>0.03</v>
      </c>
      <c r="M116" s="67">
        <v>3</v>
      </c>
      <c r="O116" s="9">
        <f t="shared" si="30"/>
        <v>0</v>
      </c>
      <c r="P116" s="9">
        <f t="shared" si="31"/>
        <v>0</v>
      </c>
    </row>
    <row r="117" spans="1:16" ht="30" customHeight="1" thickBot="1">
      <c r="A117" s="85" t="s">
        <v>5</v>
      </c>
      <c r="B117" s="157" t="s">
        <v>90</v>
      </c>
      <c r="C117" s="158"/>
      <c r="D117" s="158"/>
      <c r="E117" s="201"/>
      <c r="F117" s="71">
        <v>462</v>
      </c>
      <c r="G117" s="45"/>
      <c r="H117" s="41">
        <f t="shared" si="29"/>
        <v>0</v>
      </c>
      <c r="I117" s="79"/>
      <c r="J117" s="71">
        <f t="shared" si="32"/>
        <v>462</v>
      </c>
      <c r="K117" s="47">
        <f t="shared" si="33"/>
        <v>0</v>
      </c>
      <c r="L117" s="39">
        <v>0.03</v>
      </c>
      <c r="M117" s="67">
        <v>3.8</v>
      </c>
      <c r="O117" s="9">
        <f t="shared" si="30"/>
        <v>0</v>
      </c>
      <c r="P117" s="9">
        <f t="shared" si="31"/>
        <v>0</v>
      </c>
    </row>
    <row r="118" spans="1:16" s="11" customFormat="1" ht="30" customHeight="1" thickBot="1">
      <c r="A118" s="85" t="s">
        <v>103</v>
      </c>
      <c r="B118" s="157" t="s">
        <v>1</v>
      </c>
      <c r="C118" s="158"/>
      <c r="D118" s="158"/>
      <c r="E118" s="201"/>
      <c r="F118" s="71">
        <v>202</v>
      </c>
      <c r="G118" s="45"/>
      <c r="H118" s="41">
        <f t="shared" si="29"/>
        <v>0</v>
      </c>
      <c r="I118" s="79"/>
      <c r="J118" s="71">
        <f aca="true" t="shared" si="34" ref="J118:J132">SUM(F118-(F118*H118))</f>
        <v>202</v>
      </c>
      <c r="K118" s="47">
        <f aca="true" t="shared" si="35" ref="K118:K132">G118*J118</f>
        <v>0</v>
      </c>
      <c r="L118" s="39">
        <v>0.003</v>
      </c>
      <c r="M118" s="67">
        <v>1.1</v>
      </c>
      <c r="O118" s="9">
        <f t="shared" si="30"/>
        <v>0</v>
      </c>
      <c r="P118" s="9">
        <f t="shared" si="31"/>
        <v>0</v>
      </c>
    </row>
    <row r="119" spans="1:16" s="11" customFormat="1" ht="30" customHeight="1" thickBot="1">
      <c r="A119" s="85" t="s">
        <v>104</v>
      </c>
      <c r="B119" s="157" t="s">
        <v>36</v>
      </c>
      <c r="C119" s="158"/>
      <c r="D119" s="158"/>
      <c r="E119" s="201"/>
      <c r="F119" s="71">
        <v>221</v>
      </c>
      <c r="G119" s="45"/>
      <c r="H119" s="41">
        <f t="shared" si="29"/>
        <v>0</v>
      </c>
      <c r="I119" s="79"/>
      <c r="J119" s="71">
        <f t="shared" si="34"/>
        <v>221</v>
      </c>
      <c r="K119" s="47">
        <f t="shared" si="35"/>
        <v>0</v>
      </c>
      <c r="L119" s="39">
        <v>0.004</v>
      </c>
      <c r="M119" s="67">
        <v>0.8</v>
      </c>
      <c r="O119" s="9">
        <f t="shared" si="30"/>
        <v>0</v>
      </c>
      <c r="P119" s="9">
        <f t="shared" si="31"/>
        <v>0</v>
      </c>
    </row>
    <row r="120" spans="1:16" s="11" customFormat="1" ht="30" customHeight="1" thickBot="1">
      <c r="A120" s="85" t="s">
        <v>106</v>
      </c>
      <c r="B120" s="157" t="s">
        <v>37</v>
      </c>
      <c r="C120" s="158"/>
      <c r="D120" s="158"/>
      <c r="E120" s="201"/>
      <c r="F120" s="71">
        <v>213</v>
      </c>
      <c r="G120" s="45"/>
      <c r="H120" s="41">
        <f t="shared" si="29"/>
        <v>0</v>
      </c>
      <c r="I120" s="79"/>
      <c r="J120" s="71">
        <f t="shared" si="34"/>
        <v>213</v>
      </c>
      <c r="K120" s="47">
        <f t="shared" si="35"/>
        <v>0</v>
      </c>
      <c r="L120" s="39">
        <v>0.004</v>
      </c>
      <c r="M120" s="67">
        <v>0.8</v>
      </c>
      <c r="O120" s="9">
        <f t="shared" si="30"/>
        <v>0</v>
      </c>
      <c r="P120" s="9">
        <f t="shared" si="31"/>
        <v>0</v>
      </c>
    </row>
    <row r="121" spans="1:16" s="11" customFormat="1" ht="30" customHeight="1" thickBot="1">
      <c r="A121" s="85" t="s">
        <v>105</v>
      </c>
      <c r="B121" s="157" t="s">
        <v>0</v>
      </c>
      <c r="C121" s="158"/>
      <c r="D121" s="158"/>
      <c r="E121" s="201"/>
      <c r="F121" s="71">
        <v>214</v>
      </c>
      <c r="G121" s="45"/>
      <c r="H121" s="41">
        <f t="shared" si="29"/>
        <v>0</v>
      </c>
      <c r="I121" s="79"/>
      <c r="J121" s="71">
        <f t="shared" si="34"/>
        <v>214</v>
      </c>
      <c r="K121" s="47">
        <f t="shared" si="35"/>
        <v>0</v>
      </c>
      <c r="L121" s="39">
        <v>0.004</v>
      </c>
      <c r="M121" s="67">
        <v>0.3</v>
      </c>
      <c r="O121" s="9">
        <f t="shared" si="30"/>
        <v>0</v>
      </c>
      <c r="P121" s="9">
        <f t="shared" si="31"/>
        <v>0</v>
      </c>
    </row>
    <row r="122" spans="1:16" s="11" customFormat="1" ht="30" customHeight="1" thickBot="1">
      <c r="A122" s="85" t="s">
        <v>18</v>
      </c>
      <c r="B122" s="157" t="s">
        <v>39</v>
      </c>
      <c r="C122" s="158"/>
      <c r="D122" s="158"/>
      <c r="E122" s="201"/>
      <c r="F122" s="71">
        <v>280</v>
      </c>
      <c r="G122" s="45"/>
      <c r="H122" s="41">
        <f t="shared" si="29"/>
        <v>0</v>
      </c>
      <c r="I122" s="79"/>
      <c r="J122" s="71">
        <f t="shared" si="34"/>
        <v>280</v>
      </c>
      <c r="K122" s="47">
        <f t="shared" si="35"/>
        <v>0</v>
      </c>
      <c r="L122" s="39">
        <v>0.01</v>
      </c>
      <c r="M122" s="67">
        <v>0.5</v>
      </c>
      <c r="O122" s="9">
        <f t="shared" si="30"/>
        <v>0</v>
      </c>
      <c r="P122" s="9">
        <f t="shared" si="31"/>
        <v>0</v>
      </c>
    </row>
    <row r="123" spans="1:16" s="11" customFormat="1" ht="30" customHeight="1" thickBot="1">
      <c r="A123" s="85" t="s">
        <v>38</v>
      </c>
      <c r="B123" s="157" t="s">
        <v>208</v>
      </c>
      <c r="C123" s="158"/>
      <c r="D123" s="158"/>
      <c r="E123" s="201"/>
      <c r="F123" s="71">
        <v>167</v>
      </c>
      <c r="G123" s="45"/>
      <c r="H123" s="41">
        <f t="shared" si="29"/>
        <v>0</v>
      </c>
      <c r="I123" s="79"/>
      <c r="J123" s="71">
        <f t="shared" si="34"/>
        <v>167</v>
      </c>
      <c r="K123" s="47">
        <f t="shared" si="35"/>
        <v>0</v>
      </c>
      <c r="L123" s="39"/>
      <c r="M123" s="67"/>
      <c r="O123" s="9">
        <f t="shared" si="30"/>
        <v>0</v>
      </c>
      <c r="P123" s="9">
        <f t="shared" si="31"/>
        <v>0</v>
      </c>
    </row>
    <row r="124" spans="1:16" s="11" customFormat="1" ht="30" customHeight="1" thickBot="1">
      <c r="A124" s="85" t="s">
        <v>163</v>
      </c>
      <c r="B124" s="157" t="s">
        <v>129</v>
      </c>
      <c r="C124" s="158"/>
      <c r="D124" s="158"/>
      <c r="E124" s="201"/>
      <c r="F124" s="71">
        <v>171</v>
      </c>
      <c r="G124" s="45"/>
      <c r="H124" s="41">
        <f t="shared" si="29"/>
        <v>0</v>
      </c>
      <c r="I124" s="79"/>
      <c r="J124" s="71">
        <f>SUM(F124-(F124*H124))</f>
        <v>171</v>
      </c>
      <c r="K124" s="47">
        <f>G124*J124</f>
        <v>0</v>
      </c>
      <c r="L124" s="39"/>
      <c r="M124" s="67"/>
      <c r="O124" s="9">
        <f t="shared" si="30"/>
        <v>0</v>
      </c>
      <c r="P124" s="9">
        <f t="shared" si="31"/>
        <v>0</v>
      </c>
    </row>
    <row r="125" spans="1:16" s="11" customFormat="1" ht="30" customHeight="1" thickBot="1">
      <c r="A125" s="85" t="s">
        <v>114</v>
      </c>
      <c r="B125" s="157" t="s">
        <v>84</v>
      </c>
      <c r="C125" s="158"/>
      <c r="D125" s="158"/>
      <c r="E125" s="201"/>
      <c r="F125" s="71">
        <v>3381</v>
      </c>
      <c r="G125" s="45"/>
      <c r="H125" s="41">
        <f aca="true" t="shared" si="36" ref="H125:H138">$M$3</f>
        <v>0</v>
      </c>
      <c r="I125" s="79"/>
      <c r="J125" s="71">
        <f t="shared" si="34"/>
        <v>3381</v>
      </c>
      <c r="K125" s="47">
        <f t="shared" si="35"/>
        <v>0</v>
      </c>
      <c r="L125" s="39"/>
      <c r="M125" s="67"/>
      <c r="O125" s="9">
        <f t="shared" si="30"/>
        <v>0</v>
      </c>
      <c r="P125" s="9">
        <f t="shared" si="31"/>
        <v>0</v>
      </c>
    </row>
    <row r="126" spans="1:16" s="11" customFormat="1" ht="30" customHeight="1" thickBot="1">
      <c r="A126" s="85" t="s">
        <v>107</v>
      </c>
      <c r="B126" s="157" t="s">
        <v>7</v>
      </c>
      <c r="C126" s="158"/>
      <c r="D126" s="158"/>
      <c r="E126" s="201"/>
      <c r="F126" s="71">
        <v>404</v>
      </c>
      <c r="G126" s="45"/>
      <c r="H126" s="41">
        <f t="shared" si="36"/>
        <v>0</v>
      </c>
      <c r="I126" s="79"/>
      <c r="J126" s="71">
        <f t="shared" si="34"/>
        <v>404</v>
      </c>
      <c r="K126" s="47">
        <f t="shared" si="35"/>
        <v>0</v>
      </c>
      <c r="L126" s="39">
        <v>0.003</v>
      </c>
      <c r="M126" s="67">
        <v>2</v>
      </c>
      <c r="O126" s="9">
        <f t="shared" si="30"/>
        <v>0</v>
      </c>
      <c r="P126" s="9">
        <f t="shared" si="31"/>
        <v>0</v>
      </c>
    </row>
    <row r="127" spans="1:16" s="11" customFormat="1" ht="30" customHeight="1" thickBot="1">
      <c r="A127" s="85" t="s">
        <v>8</v>
      </c>
      <c r="B127" s="157" t="s">
        <v>9</v>
      </c>
      <c r="C127" s="158"/>
      <c r="D127" s="158"/>
      <c r="E127" s="201"/>
      <c r="F127" s="71">
        <v>7294</v>
      </c>
      <c r="G127" s="45"/>
      <c r="H127" s="41">
        <f t="shared" si="36"/>
        <v>0</v>
      </c>
      <c r="I127" s="79"/>
      <c r="J127" s="71">
        <f t="shared" si="34"/>
        <v>7294</v>
      </c>
      <c r="K127" s="47">
        <f t="shared" si="35"/>
        <v>0</v>
      </c>
      <c r="L127" s="39">
        <v>0.004</v>
      </c>
      <c r="M127" s="67">
        <v>0.3</v>
      </c>
      <c r="O127" s="9">
        <f t="shared" si="30"/>
        <v>0</v>
      </c>
      <c r="P127" s="9">
        <f t="shared" si="31"/>
        <v>0</v>
      </c>
    </row>
    <row r="128" spans="1:16" s="11" customFormat="1" ht="30" customHeight="1" thickBot="1">
      <c r="A128" s="85" t="s">
        <v>128</v>
      </c>
      <c r="B128" s="157" t="s">
        <v>17</v>
      </c>
      <c r="C128" s="158"/>
      <c r="D128" s="158"/>
      <c r="E128" s="201"/>
      <c r="F128" s="71">
        <v>17229</v>
      </c>
      <c r="G128" s="45"/>
      <c r="H128" s="41">
        <f t="shared" si="36"/>
        <v>0</v>
      </c>
      <c r="I128" s="79"/>
      <c r="J128" s="71">
        <f t="shared" si="34"/>
        <v>17229</v>
      </c>
      <c r="K128" s="47">
        <f t="shared" si="35"/>
        <v>0</v>
      </c>
      <c r="L128" s="39">
        <v>0.014</v>
      </c>
      <c r="M128" s="67">
        <v>2</v>
      </c>
      <c r="O128" s="9">
        <f t="shared" si="30"/>
        <v>0</v>
      </c>
      <c r="P128" s="9">
        <f t="shared" si="31"/>
        <v>0</v>
      </c>
    </row>
    <row r="129" spans="1:16" s="11" customFormat="1" ht="30" customHeight="1" thickBot="1">
      <c r="A129" s="85" t="s">
        <v>164</v>
      </c>
      <c r="B129" s="157" t="s">
        <v>168</v>
      </c>
      <c r="C129" s="158"/>
      <c r="D129" s="158"/>
      <c r="E129" s="201"/>
      <c r="F129" s="71">
        <v>6804</v>
      </c>
      <c r="G129" s="45"/>
      <c r="H129" s="41">
        <f t="shared" si="36"/>
        <v>0</v>
      </c>
      <c r="I129" s="79"/>
      <c r="J129" s="71">
        <f>SUM(F129-(F129*H129))</f>
        <v>6804</v>
      </c>
      <c r="K129" s="47">
        <f>G129*J129</f>
        <v>0</v>
      </c>
      <c r="L129" s="39"/>
      <c r="M129" s="67"/>
      <c r="O129" s="9">
        <f t="shared" si="30"/>
        <v>0</v>
      </c>
      <c r="P129" s="9">
        <f t="shared" si="31"/>
        <v>0</v>
      </c>
    </row>
    <row r="130" spans="1:16" s="11" customFormat="1" ht="30" customHeight="1" thickBot="1">
      <c r="A130" s="85" t="s">
        <v>125</v>
      </c>
      <c r="B130" s="157" t="s">
        <v>16</v>
      </c>
      <c r="C130" s="158"/>
      <c r="D130" s="158"/>
      <c r="E130" s="201"/>
      <c r="F130" s="71">
        <v>5700</v>
      </c>
      <c r="G130" s="45"/>
      <c r="H130" s="41">
        <f t="shared" si="36"/>
        <v>0</v>
      </c>
      <c r="I130" s="79"/>
      <c r="J130" s="71">
        <f t="shared" si="34"/>
        <v>5700</v>
      </c>
      <c r="K130" s="47">
        <f t="shared" si="35"/>
        <v>0</v>
      </c>
      <c r="L130" s="39">
        <v>0.004</v>
      </c>
      <c r="M130" s="67">
        <v>1.5</v>
      </c>
      <c r="O130" s="9">
        <f t="shared" si="30"/>
        <v>0</v>
      </c>
      <c r="P130" s="9">
        <f t="shared" si="31"/>
        <v>0</v>
      </c>
    </row>
    <row r="131" spans="1:16" s="11" customFormat="1" ht="30" customHeight="1" thickBot="1">
      <c r="A131" s="85" t="s">
        <v>115</v>
      </c>
      <c r="B131" s="157" t="s">
        <v>116</v>
      </c>
      <c r="C131" s="158"/>
      <c r="D131" s="158"/>
      <c r="E131" s="201"/>
      <c r="F131" s="71">
        <v>260</v>
      </c>
      <c r="G131" s="45"/>
      <c r="H131" s="41">
        <f t="shared" si="36"/>
        <v>0</v>
      </c>
      <c r="I131" s="79"/>
      <c r="J131" s="71">
        <f t="shared" si="34"/>
        <v>260</v>
      </c>
      <c r="K131" s="47"/>
      <c r="L131" s="39"/>
      <c r="M131" s="67"/>
      <c r="O131" s="9">
        <f t="shared" si="30"/>
        <v>0</v>
      </c>
      <c r="P131" s="9">
        <f t="shared" si="31"/>
        <v>0</v>
      </c>
    </row>
    <row r="132" spans="1:16" s="11" customFormat="1" ht="30" customHeight="1" thickBot="1">
      <c r="A132" s="85" t="s">
        <v>124</v>
      </c>
      <c r="B132" s="157" t="s">
        <v>119</v>
      </c>
      <c r="C132" s="158"/>
      <c r="D132" s="158"/>
      <c r="E132" s="201"/>
      <c r="F132" s="71">
        <v>1557</v>
      </c>
      <c r="G132" s="45"/>
      <c r="H132" s="41">
        <f t="shared" si="36"/>
        <v>0</v>
      </c>
      <c r="I132" s="79"/>
      <c r="J132" s="71">
        <f t="shared" si="34"/>
        <v>1557</v>
      </c>
      <c r="K132" s="47">
        <f t="shared" si="35"/>
        <v>0</v>
      </c>
      <c r="L132" s="39">
        <v>0.1</v>
      </c>
      <c r="M132" s="67">
        <v>2</v>
      </c>
      <c r="O132" s="9">
        <f t="shared" si="30"/>
        <v>0</v>
      </c>
      <c r="P132" s="9">
        <f t="shared" si="31"/>
        <v>0</v>
      </c>
    </row>
    <row r="133" spans="1:16" s="11" customFormat="1" ht="30" customHeight="1" thickBot="1">
      <c r="A133" s="85" t="s">
        <v>156</v>
      </c>
      <c r="B133" s="157" t="s">
        <v>119</v>
      </c>
      <c r="C133" s="158"/>
      <c r="D133" s="158"/>
      <c r="E133" s="201"/>
      <c r="F133" s="71">
        <v>1557</v>
      </c>
      <c r="G133" s="45"/>
      <c r="H133" s="41">
        <f t="shared" si="36"/>
        <v>0</v>
      </c>
      <c r="I133" s="79"/>
      <c r="J133" s="71">
        <f aca="true" t="shared" si="37" ref="J133:J138">SUM(F133-(F133*H133))</f>
        <v>1557</v>
      </c>
      <c r="K133" s="47">
        <f>G133*J133</f>
        <v>0</v>
      </c>
      <c r="L133" s="39"/>
      <c r="M133" s="67"/>
      <c r="O133" s="9">
        <f t="shared" si="30"/>
        <v>0</v>
      </c>
      <c r="P133" s="9">
        <f t="shared" si="31"/>
        <v>0</v>
      </c>
    </row>
    <row r="134" spans="1:16" s="11" customFormat="1" ht="30" customHeight="1" thickBot="1">
      <c r="A134" s="85" t="s">
        <v>126</v>
      </c>
      <c r="B134" s="157" t="s">
        <v>149</v>
      </c>
      <c r="C134" s="158"/>
      <c r="D134" s="158"/>
      <c r="E134" s="201"/>
      <c r="F134" s="71">
        <v>2413</v>
      </c>
      <c r="G134" s="45"/>
      <c r="H134" s="41">
        <f t="shared" si="36"/>
        <v>0</v>
      </c>
      <c r="I134" s="79"/>
      <c r="J134" s="71">
        <f t="shared" si="37"/>
        <v>2413</v>
      </c>
      <c r="K134" s="47">
        <f>G134*J134</f>
        <v>0</v>
      </c>
      <c r="L134" s="39"/>
      <c r="M134" s="67"/>
      <c r="O134" s="9">
        <f t="shared" si="30"/>
        <v>0</v>
      </c>
      <c r="P134" s="9">
        <f t="shared" si="31"/>
        <v>0</v>
      </c>
    </row>
    <row r="135" spans="1:16" s="11" customFormat="1" ht="30" customHeight="1" thickBot="1">
      <c r="A135" s="85" t="s">
        <v>127</v>
      </c>
      <c r="B135" s="157" t="s">
        <v>15</v>
      </c>
      <c r="C135" s="158"/>
      <c r="D135" s="158"/>
      <c r="E135" s="201"/>
      <c r="F135" s="71">
        <v>1930</v>
      </c>
      <c r="G135" s="45"/>
      <c r="H135" s="41">
        <f t="shared" si="36"/>
        <v>0</v>
      </c>
      <c r="I135" s="79"/>
      <c r="J135" s="71">
        <f t="shared" si="37"/>
        <v>1930</v>
      </c>
      <c r="K135" s="47">
        <f>G135*J136</f>
        <v>0</v>
      </c>
      <c r="L135" s="39">
        <v>0.012</v>
      </c>
      <c r="M135" s="67">
        <v>1</v>
      </c>
      <c r="O135" s="9">
        <f t="shared" si="30"/>
        <v>0</v>
      </c>
      <c r="P135" s="9">
        <f t="shared" si="31"/>
        <v>0</v>
      </c>
    </row>
    <row r="136" spans="1:16" s="11" customFormat="1" ht="30" customHeight="1" thickBot="1">
      <c r="A136" s="85" t="s">
        <v>23</v>
      </c>
      <c r="B136" s="157" t="s">
        <v>24</v>
      </c>
      <c r="C136" s="158"/>
      <c r="D136" s="158"/>
      <c r="E136" s="201"/>
      <c r="F136" s="71">
        <v>5640</v>
      </c>
      <c r="G136" s="45"/>
      <c r="H136" s="41">
        <f t="shared" si="36"/>
        <v>0</v>
      </c>
      <c r="I136" s="79"/>
      <c r="J136" s="71">
        <f t="shared" si="37"/>
        <v>5640</v>
      </c>
      <c r="K136" s="47">
        <f>G136*J137</f>
        <v>0</v>
      </c>
      <c r="L136" s="39"/>
      <c r="M136" s="67"/>
      <c r="O136" s="9">
        <f t="shared" si="30"/>
        <v>0</v>
      </c>
      <c r="P136" s="9">
        <f t="shared" si="31"/>
        <v>0</v>
      </c>
    </row>
    <row r="137" spans="1:16" s="11" customFormat="1" ht="30" customHeight="1" thickBot="1">
      <c r="A137" s="85" t="s">
        <v>40</v>
      </c>
      <c r="B137" s="157" t="s">
        <v>130</v>
      </c>
      <c r="C137" s="158"/>
      <c r="D137" s="158"/>
      <c r="E137" s="201"/>
      <c r="F137" s="71">
        <v>2221</v>
      </c>
      <c r="G137" s="45"/>
      <c r="H137" s="41">
        <f t="shared" si="36"/>
        <v>0</v>
      </c>
      <c r="I137" s="79"/>
      <c r="J137" s="71">
        <f t="shared" si="37"/>
        <v>2221</v>
      </c>
      <c r="K137" s="47">
        <f>G137*J137</f>
        <v>0</v>
      </c>
      <c r="L137" s="39"/>
      <c r="M137" s="67"/>
      <c r="O137" s="9">
        <f t="shared" si="30"/>
        <v>0</v>
      </c>
      <c r="P137" s="9">
        <f t="shared" si="31"/>
        <v>0</v>
      </c>
    </row>
    <row r="138" spans="1:16" s="11" customFormat="1" ht="30" customHeight="1" thickBot="1">
      <c r="A138" s="85" t="s">
        <v>147</v>
      </c>
      <c r="B138" s="157" t="s">
        <v>122</v>
      </c>
      <c r="C138" s="158"/>
      <c r="D138" s="158"/>
      <c r="E138" s="201"/>
      <c r="F138" s="71">
        <v>154</v>
      </c>
      <c r="G138" s="45"/>
      <c r="H138" s="41">
        <f t="shared" si="36"/>
        <v>0</v>
      </c>
      <c r="I138" s="79"/>
      <c r="J138" s="71">
        <f t="shared" si="37"/>
        <v>154</v>
      </c>
      <c r="K138" s="47">
        <f>G138*J138</f>
        <v>0</v>
      </c>
      <c r="L138" s="39">
        <v>0.004</v>
      </c>
      <c r="M138" s="67">
        <v>0.7</v>
      </c>
      <c r="O138" s="9">
        <f t="shared" si="30"/>
        <v>0</v>
      </c>
      <c r="P138" s="9">
        <f t="shared" si="31"/>
        <v>0</v>
      </c>
    </row>
    <row r="139" spans="1:16" s="11" customFormat="1" ht="30" customHeight="1" hidden="1" thickBot="1">
      <c r="A139" s="85">
        <v>9708642000</v>
      </c>
      <c r="B139" s="157" t="s">
        <v>169</v>
      </c>
      <c r="C139" s="158"/>
      <c r="D139" s="158"/>
      <c r="E139" s="201"/>
      <c r="F139" s="71"/>
      <c r="G139" s="45"/>
      <c r="H139" s="41"/>
      <c r="I139" s="79"/>
      <c r="J139" s="71"/>
      <c r="K139" s="47"/>
      <c r="L139" s="39"/>
      <c r="M139" s="67"/>
      <c r="O139" s="9">
        <f t="shared" si="30"/>
        <v>0</v>
      </c>
      <c r="P139" s="9">
        <f t="shared" si="31"/>
        <v>0</v>
      </c>
    </row>
    <row r="140" spans="1:16" s="11" customFormat="1" ht="30" customHeight="1" hidden="1" thickBot="1">
      <c r="A140" s="85">
        <v>9368779009</v>
      </c>
      <c r="B140" s="157" t="s">
        <v>170</v>
      </c>
      <c r="C140" s="158"/>
      <c r="D140" s="158"/>
      <c r="E140" s="201"/>
      <c r="F140" s="71"/>
      <c r="G140" s="45"/>
      <c r="H140" s="41"/>
      <c r="I140" s="79"/>
      <c r="J140" s="71"/>
      <c r="K140" s="47"/>
      <c r="L140" s="39"/>
      <c r="M140" s="67"/>
      <c r="O140" s="9">
        <f t="shared" si="30"/>
        <v>0</v>
      </c>
      <c r="P140" s="9">
        <f t="shared" si="31"/>
        <v>0</v>
      </c>
    </row>
    <row r="141" spans="1:16" s="11" customFormat="1" ht="30" customHeight="1" hidden="1" thickBot="1">
      <c r="A141" s="85">
        <v>9368779016</v>
      </c>
      <c r="B141" s="157" t="s">
        <v>171</v>
      </c>
      <c r="C141" s="158"/>
      <c r="D141" s="158"/>
      <c r="E141" s="201"/>
      <c r="F141" s="71"/>
      <c r="G141" s="45"/>
      <c r="H141" s="41"/>
      <c r="I141" s="79"/>
      <c r="J141" s="71"/>
      <c r="K141" s="47"/>
      <c r="L141" s="39"/>
      <c r="M141" s="67"/>
      <c r="O141" s="9">
        <f t="shared" si="30"/>
        <v>0</v>
      </c>
      <c r="P141" s="9">
        <f t="shared" si="31"/>
        <v>0</v>
      </c>
    </row>
    <row r="142" spans="1:16" s="11" customFormat="1" ht="30" customHeight="1" hidden="1" thickBot="1">
      <c r="A142" s="85">
        <v>9379529006</v>
      </c>
      <c r="B142" s="157" t="s">
        <v>172</v>
      </c>
      <c r="C142" s="158"/>
      <c r="D142" s="158"/>
      <c r="E142" s="201"/>
      <c r="F142" s="71"/>
      <c r="G142" s="45"/>
      <c r="H142" s="41"/>
      <c r="I142" s="79"/>
      <c r="J142" s="71"/>
      <c r="K142" s="47"/>
      <c r="L142" s="39"/>
      <c r="M142" s="67"/>
      <c r="O142" s="9">
        <f t="shared" si="30"/>
        <v>0</v>
      </c>
      <c r="P142" s="9">
        <f t="shared" si="31"/>
        <v>0</v>
      </c>
    </row>
    <row r="143" spans="1:16" s="11" customFormat="1" ht="30" customHeight="1" hidden="1" thickBot="1">
      <c r="A143" s="85">
        <v>9368778002</v>
      </c>
      <c r="B143" s="157" t="s">
        <v>172</v>
      </c>
      <c r="C143" s="158"/>
      <c r="D143" s="158"/>
      <c r="E143" s="201"/>
      <c r="F143" s="71"/>
      <c r="G143" s="45"/>
      <c r="H143" s="41"/>
      <c r="I143" s="79"/>
      <c r="J143" s="71"/>
      <c r="K143" s="47"/>
      <c r="L143" s="39"/>
      <c r="M143" s="67"/>
      <c r="O143" s="9">
        <f t="shared" si="30"/>
        <v>0</v>
      </c>
      <c r="P143" s="9">
        <f t="shared" si="31"/>
        <v>0</v>
      </c>
    </row>
    <row r="144" spans="1:16" s="11" customFormat="1" ht="30" customHeight="1" thickBot="1">
      <c r="A144" s="85" t="s">
        <v>158</v>
      </c>
      <c r="B144" s="157" t="s">
        <v>160</v>
      </c>
      <c r="C144" s="158"/>
      <c r="D144" s="158"/>
      <c r="E144" s="201"/>
      <c r="F144" s="71">
        <v>424</v>
      </c>
      <c r="G144" s="45"/>
      <c r="H144" s="41">
        <f aca="true" t="shared" si="38" ref="H144:H149">$M$3</f>
        <v>0</v>
      </c>
      <c r="I144" s="79"/>
      <c r="J144" s="71">
        <f aca="true" t="shared" si="39" ref="J144:J149">SUM(F144-(F144*H144))</f>
        <v>424</v>
      </c>
      <c r="K144" s="47">
        <f aca="true" t="shared" si="40" ref="K144:K149">G144*J144</f>
        <v>0</v>
      </c>
      <c r="L144" s="39"/>
      <c r="M144" s="67"/>
      <c r="O144" s="9">
        <f t="shared" si="30"/>
        <v>0</v>
      </c>
      <c r="P144" s="9">
        <f t="shared" si="31"/>
        <v>0</v>
      </c>
    </row>
    <row r="145" spans="1:16" s="11" customFormat="1" ht="30" customHeight="1" thickBot="1">
      <c r="A145" s="85" t="s">
        <v>165</v>
      </c>
      <c r="B145" s="157" t="s">
        <v>160</v>
      </c>
      <c r="C145" s="158"/>
      <c r="D145" s="158"/>
      <c r="E145" s="201"/>
      <c r="F145" s="71">
        <v>424</v>
      </c>
      <c r="G145" s="45"/>
      <c r="H145" s="41">
        <f t="shared" si="38"/>
        <v>0</v>
      </c>
      <c r="I145" s="79"/>
      <c r="J145" s="71">
        <f t="shared" si="39"/>
        <v>424</v>
      </c>
      <c r="K145" s="47">
        <f t="shared" si="40"/>
        <v>0</v>
      </c>
      <c r="L145" s="39"/>
      <c r="M145" s="67"/>
      <c r="O145" s="9">
        <f t="shared" si="30"/>
        <v>0</v>
      </c>
      <c r="P145" s="9">
        <f t="shared" si="31"/>
        <v>0</v>
      </c>
    </row>
    <row r="146" spans="1:16" s="11" customFormat="1" ht="30" customHeight="1" thickBot="1">
      <c r="A146" s="85" t="s">
        <v>159</v>
      </c>
      <c r="B146" s="157" t="s">
        <v>160</v>
      </c>
      <c r="C146" s="158"/>
      <c r="D146" s="158"/>
      <c r="E146" s="201"/>
      <c r="F146" s="71">
        <v>424</v>
      </c>
      <c r="G146" s="45"/>
      <c r="H146" s="41">
        <f t="shared" si="38"/>
        <v>0</v>
      </c>
      <c r="I146" s="79"/>
      <c r="J146" s="71">
        <f t="shared" si="39"/>
        <v>424</v>
      </c>
      <c r="K146" s="47">
        <f t="shared" si="40"/>
        <v>0</v>
      </c>
      <c r="L146" s="39"/>
      <c r="M146" s="67"/>
      <c r="O146" s="9">
        <f t="shared" si="30"/>
        <v>0</v>
      </c>
      <c r="P146" s="9">
        <f t="shared" si="31"/>
        <v>0</v>
      </c>
    </row>
    <row r="147" spans="1:16" s="11" customFormat="1" ht="30" customHeight="1" thickBot="1">
      <c r="A147" s="85" t="s">
        <v>161</v>
      </c>
      <c r="B147" s="157" t="s">
        <v>167</v>
      </c>
      <c r="C147" s="158"/>
      <c r="D147" s="158"/>
      <c r="E147" s="201"/>
      <c r="F147" s="71">
        <v>304</v>
      </c>
      <c r="G147" s="45"/>
      <c r="H147" s="41">
        <f t="shared" si="38"/>
        <v>0</v>
      </c>
      <c r="I147" s="79"/>
      <c r="J147" s="71">
        <f t="shared" si="39"/>
        <v>304</v>
      </c>
      <c r="K147" s="47">
        <f t="shared" si="40"/>
        <v>0</v>
      </c>
      <c r="L147" s="39"/>
      <c r="M147" s="67"/>
      <c r="O147" s="9">
        <f t="shared" si="30"/>
        <v>0</v>
      </c>
      <c r="P147" s="9">
        <f t="shared" si="31"/>
        <v>0</v>
      </c>
    </row>
    <row r="148" spans="1:16" ht="30" customHeight="1" thickBot="1">
      <c r="A148" s="85" t="s">
        <v>162</v>
      </c>
      <c r="B148" s="157" t="s">
        <v>167</v>
      </c>
      <c r="C148" s="158"/>
      <c r="D148" s="158"/>
      <c r="E148" s="201"/>
      <c r="F148" s="71">
        <v>337</v>
      </c>
      <c r="G148" s="45"/>
      <c r="H148" s="41">
        <f t="shared" si="38"/>
        <v>0</v>
      </c>
      <c r="I148" s="79"/>
      <c r="J148" s="71">
        <f t="shared" si="39"/>
        <v>337</v>
      </c>
      <c r="K148" s="47">
        <f t="shared" si="40"/>
        <v>0</v>
      </c>
      <c r="L148" s="39"/>
      <c r="M148" s="67"/>
      <c r="N148" s="13"/>
      <c r="O148" s="9">
        <f t="shared" si="30"/>
        <v>0</v>
      </c>
      <c r="P148" s="9">
        <f t="shared" si="31"/>
        <v>0</v>
      </c>
    </row>
    <row r="149" spans="1:16" ht="30" customHeight="1" thickBot="1">
      <c r="A149" s="85" t="s">
        <v>166</v>
      </c>
      <c r="B149" s="157" t="s">
        <v>167</v>
      </c>
      <c r="C149" s="158"/>
      <c r="D149" s="158"/>
      <c r="E149" s="201"/>
      <c r="F149" s="71">
        <v>410</v>
      </c>
      <c r="G149" s="45"/>
      <c r="H149" s="41">
        <f t="shared" si="38"/>
        <v>0</v>
      </c>
      <c r="I149" s="79"/>
      <c r="J149" s="71">
        <f t="shared" si="39"/>
        <v>410</v>
      </c>
      <c r="K149" s="47">
        <f t="shared" si="40"/>
        <v>0</v>
      </c>
      <c r="L149" s="39"/>
      <c r="M149" s="67"/>
      <c r="N149" s="13"/>
      <c r="O149" s="9">
        <f t="shared" si="30"/>
        <v>0</v>
      </c>
      <c r="P149" s="9">
        <f t="shared" si="31"/>
        <v>0</v>
      </c>
    </row>
    <row r="150" spans="1:16" ht="30" customHeight="1" hidden="1" thickBot="1">
      <c r="A150" s="85">
        <v>9312152018</v>
      </c>
      <c r="B150" s="157" t="s">
        <v>157</v>
      </c>
      <c r="C150" s="158"/>
      <c r="D150" s="158"/>
      <c r="E150" s="201"/>
      <c r="F150" s="71"/>
      <c r="G150" s="45"/>
      <c r="H150" s="41"/>
      <c r="I150" s="79"/>
      <c r="J150" s="71"/>
      <c r="K150" s="47"/>
      <c r="L150" s="39"/>
      <c r="M150" s="67"/>
      <c r="N150" s="13"/>
      <c r="O150" s="9">
        <f t="shared" si="30"/>
        <v>0</v>
      </c>
      <c r="P150" s="9">
        <f t="shared" si="31"/>
        <v>0</v>
      </c>
    </row>
    <row r="151" spans="1:16" s="11" customFormat="1" ht="30" customHeight="1" thickBot="1">
      <c r="A151" s="85" t="s">
        <v>74</v>
      </c>
      <c r="B151" s="157" t="s">
        <v>75</v>
      </c>
      <c r="C151" s="158"/>
      <c r="D151" s="158"/>
      <c r="E151" s="201"/>
      <c r="F151" s="71">
        <v>178</v>
      </c>
      <c r="G151" s="45"/>
      <c r="H151" s="41">
        <f>$M$3</f>
        <v>0</v>
      </c>
      <c r="I151" s="79"/>
      <c r="J151" s="71">
        <f aca="true" t="shared" si="41" ref="J151:J157">SUM(F151-(F151*H151))</f>
        <v>178</v>
      </c>
      <c r="K151" s="47">
        <f aca="true" t="shared" si="42" ref="K151:K157">G151*J151</f>
        <v>0</v>
      </c>
      <c r="L151" s="39"/>
      <c r="M151" s="67"/>
      <c r="N151" s="20"/>
      <c r="O151" s="9">
        <f t="shared" si="30"/>
        <v>0</v>
      </c>
      <c r="P151" s="9">
        <f t="shared" si="31"/>
        <v>0</v>
      </c>
    </row>
    <row r="152" spans="1:16" s="11" customFormat="1" ht="30" customHeight="1" thickBot="1">
      <c r="A152" s="85" t="s">
        <v>76</v>
      </c>
      <c r="B152" s="157" t="s">
        <v>75</v>
      </c>
      <c r="C152" s="158"/>
      <c r="D152" s="158"/>
      <c r="E152" s="201"/>
      <c r="F152" s="71">
        <v>178</v>
      </c>
      <c r="G152" s="45"/>
      <c r="H152" s="41">
        <f>$M$3</f>
        <v>0</v>
      </c>
      <c r="I152" s="79"/>
      <c r="J152" s="71">
        <f t="shared" si="41"/>
        <v>178</v>
      </c>
      <c r="K152" s="47">
        <f t="shared" si="42"/>
        <v>0</v>
      </c>
      <c r="L152" s="39"/>
      <c r="M152" s="67"/>
      <c r="N152" s="20"/>
      <c r="O152" s="9">
        <f t="shared" si="30"/>
        <v>0</v>
      </c>
      <c r="P152" s="9">
        <f t="shared" si="31"/>
        <v>0</v>
      </c>
    </row>
    <row r="153" spans="1:16" ht="30" customHeight="1" thickBot="1">
      <c r="A153" s="85" t="s">
        <v>78</v>
      </c>
      <c r="B153" s="157" t="s">
        <v>79</v>
      </c>
      <c r="C153" s="158"/>
      <c r="D153" s="158"/>
      <c r="E153" s="201"/>
      <c r="F153" s="71">
        <v>965</v>
      </c>
      <c r="G153" s="45"/>
      <c r="H153" s="41">
        <f>$M$3</f>
        <v>0</v>
      </c>
      <c r="I153" s="79"/>
      <c r="J153" s="71">
        <f t="shared" si="41"/>
        <v>965</v>
      </c>
      <c r="K153" s="47">
        <f t="shared" si="42"/>
        <v>0</v>
      </c>
      <c r="L153" s="39"/>
      <c r="M153" s="67"/>
      <c r="N153" s="13"/>
      <c r="O153" s="9">
        <f t="shared" si="30"/>
        <v>0</v>
      </c>
      <c r="P153" s="9">
        <f t="shared" si="31"/>
        <v>0</v>
      </c>
    </row>
    <row r="154" spans="1:16" s="6" customFormat="1" ht="30" customHeight="1" thickBot="1">
      <c r="A154" s="85" t="s">
        <v>77</v>
      </c>
      <c r="B154" s="157" t="s">
        <v>79</v>
      </c>
      <c r="C154" s="158"/>
      <c r="D154" s="158"/>
      <c r="E154" s="201"/>
      <c r="F154" s="71">
        <v>750</v>
      </c>
      <c r="G154" s="45"/>
      <c r="H154" s="41">
        <f>$M$3</f>
        <v>0</v>
      </c>
      <c r="I154" s="79"/>
      <c r="J154" s="71">
        <f t="shared" si="41"/>
        <v>750</v>
      </c>
      <c r="K154" s="47">
        <f t="shared" si="42"/>
        <v>0</v>
      </c>
      <c r="L154" s="39"/>
      <c r="M154" s="67"/>
      <c r="N154" s="25"/>
      <c r="O154" s="9">
        <f t="shared" si="30"/>
        <v>0</v>
      </c>
      <c r="P154" s="9">
        <f t="shared" si="31"/>
        <v>0</v>
      </c>
    </row>
    <row r="155" spans="1:16" s="6" customFormat="1" ht="30" customHeight="1" thickBot="1">
      <c r="A155" s="85" t="s">
        <v>31</v>
      </c>
      <c r="B155" s="157" t="s">
        <v>32</v>
      </c>
      <c r="C155" s="158"/>
      <c r="D155" s="158"/>
      <c r="E155" s="201"/>
      <c r="F155" s="71">
        <v>325</v>
      </c>
      <c r="G155" s="45"/>
      <c r="H155" s="41">
        <f>$M$3</f>
        <v>0</v>
      </c>
      <c r="I155" s="79"/>
      <c r="J155" s="71">
        <f t="shared" si="41"/>
        <v>325</v>
      </c>
      <c r="K155" s="47">
        <f t="shared" si="42"/>
        <v>0</v>
      </c>
      <c r="L155" s="39"/>
      <c r="M155" s="67"/>
      <c r="N155" s="25"/>
      <c r="O155" s="9">
        <f t="shared" si="30"/>
        <v>0</v>
      </c>
      <c r="P155" s="9">
        <f t="shared" si="31"/>
        <v>0</v>
      </c>
    </row>
    <row r="156" spans="1:16" ht="30" customHeight="1" thickBot="1">
      <c r="A156" s="85" t="s">
        <v>81</v>
      </c>
      <c r="B156" s="157" t="s">
        <v>80</v>
      </c>
      <c r="C156" s="158"/>
      <c r="D156" s="158"/>
      <c r="E156" s="201"/>
      <c r="F156" s="71">
        <v>158</v>
      </c>
      <c r="G156" s="45"/>
      <c r="H156" s="41">
        <f aca="true" t="shared" si="43" ref="H156:H163">$M$3</f>
        <v>0</v>
      </c>
      <c r="I156" s="79"/>
      <c r="J156" s="71">
        <f t="shared" si="41"/>
        <v>158</v>
      </c>
      <c r="K156" s="47">
        <f t="shared" si="42"/>
        <v>0</v>
      </c>
      <c r="L156" s="39"/>
      <c r="M156" s="67"/>
      <c r="N156" s="13"/>
      <c r="O156" s="9">
        <f t="shared" si="30"/>
        <v>0</v>
      </c>
      <c r="P156" s="9">
        <f t="shared" si="31"/>
        <v>0</v>
      </c>
    </row>
    <row r="157" spans="1:16" s="11" customFormat="1" ht="30" customHeight="1" thickBot="1">
      <c r="A157" s="85" t="s">
        <v>140</v>
      </c>
      <c r="B157" s="157" t="s">
        <v>35</v>
      </c>
      <c r="C157" s="158"/>
      <c r="D157" s="158"/>
      <c r="E157" s="201"/>
      <c r="F157" s="71">
        <v>450</v>
      </c>
      <c r="G157" s="45"/>
      <c r="H157" s="41">
        <f t="shared" si="43"/>
        <v>0</v>
      </c>
      <c r="I157" s="79"/>
      <c r="J157" s="71">
        <f t="shared" si="41"/>
        <v>450</v>
      </c>
      <c r="K157" s="47">
        <f t="shared" si="42"/>
        <v>0</v>
      </c>
      <c r="L157" s="39">
        <v>0.027</v>
      </c>
      <c r="M157" s="67">
        <v>1</v>
      </c>
      <c r="O157" s="9">
        <f t="shared" si="30"/>
        <v>0</v>
      </c>
      <c r="P157" s="9">
        <f t="shared" si="31"/>
        <v>0</v>
      </c>
    </row>
    <row r="158" spans="1:16" s="11" customFormat="1" ht="30" customHeight="1" thickBot="1">
      <c r="A158" s="85" t="s">
        <v>30</v>
      </c>
      <c r="B158" s="157" t="s">
        <v>123</v>
      </c>
      <c r="C158" s="158"/>
      <c r="D158" s="158"/>
      <c r="E158" s="201"/>
      <c r="F158" s="71">
        <v>450</v>
      </c>
      <c r="G158" s="45"/>
      <c r="H158" s="41">
        <f t="shared" si="43"/>
        <v>0</v>
      </c>
      <c r="I158" s="79"/>
      <c r="J158" s="71">
        <f aca="true" t="shared" si="44" ref="J158:J163">SUM(F158-(F158*H158))</f>
        <v>450</v>
      </c>
      <c r="K158" s="47">
        <f aca="true" t="shared" si="45" ref="K158:K163">G158*J158</f>
        <v>0</v>
      </c>
      <c r="L158" s="39">
        <v>0.027</v>
      </c>
      <c r="M158" s="67">
        <v>1</v>
      </c>
      <c r="O158" s="9">
        <f t="shared" si="30"/>
        <v>0</v>
      </c>
      <c r="P158" s="9">
        <f t="shared" si="31"/>
        <v>0</v>
      </c>
    </row>
    <row r="159" spans="1:16" s="11" customFormat="1" ht="30" customHeight="1" thickBot="1">
      <c r="A159" s="85" t="s">
        <v>82</v>
      </c>
      <c r="B159" s="157" t="s">
        <v>83</v>
      </c>
      <c r="C159" s="158"/>
      <c r="D159" s="158"/>
      <c r="E159" s="201"/>
      <c r="F159" s="71">
        <v>381</v>
      </c>
      <c r="G159" s="45"/>
      <c r="H159" s="41">
        <f t="shared" si="43"/>
        <v>0</v>
      </c>
      <c r="I159" s="79"/>
      <c r="J159" s="71">
        <f t="shared" si="44"/>
        <v>381</v>
      </c>
      <c r="K159" s="47">
        <f t="shared" si="45"/>
        <v>0</v>
      </c>
      <c r="L159" s="39"/>
      <c r="M159" s="67"/>
      <c r="O159" s="9">
        <f t="shared" si="30"/>
        <v>0</v>
      </c>
      <c r="P159" s="9">
        <f t="shared" si="31"/>
        <v>0</v>
      </c>
    </row>
    <row r="160" spans="1:16" s="11" customFormat="1" ht="30" customHeight="1" thickBot="1">
      <c r="A160" s="85" t="s">
        <v>65</v>
      </c>
      <c r="B160" s="157" t="s">
        <v>85</v>
      </c>
      <c r="C160" s="158"/>
      <c r="D160" s="158"/>
      <c r="E160" s="201"/>
      <c r="F160" s="71">
        <v>146</v>
      </c>
      <c r="G160" s="45"/>
      <c r="H160" s="41">
        <f t="shared" si="43"/>
        <v>0</v>
      </c>
      <c r="I160" s="79"/>
      <c r="J160" s="71">
        <f t="shared" si="44"/>
        <v>146</v>
      </c>
      <c r="K160" s="47">
        <f t="shared" si="45"/>
        <v>0</v>
      </c>
      <c r="L160" s="39">
        <v>0.01</v>
      </c>
      <c r="M160" s="67">
        <v>1</v>
      </c>
      <c r="O160" s="9">
        <f t="shared" si="30"/>
        <v>0</v>
      </c>
      <c r="P160" s="9">
        <f t="shared" si="31"/>
        <v>0</v>
      </c>
    </row>
    <row r="161" spans="1:16" s="11" customFormat="1" ht="30" customHeight="1" thickBot="1">
      <c r="A161" s="85" t="s">
        <v>66</v>
      </c>
      <c r="B161" s="157" t="s">
        <v>86</v>
      </c>
      <c r="C161" s="158"/>
      <c r="D161" s="158"/>
      <c r="E161" s="201"/>
      <c r="F161" s="71">
        <v>166</v>
      </c>
      <c r="G161" s="45"/>
      <c r="H161" s="41">
        <f t="shared" si="43"/>
        <v>0</v>
      </c>
      <c r="I161" s="79"/>
      <c r="J161" s="71">
        <f t="shared" si="44"/>
        <v>166</v>
      </c>
      <c r="K161" s="47">
        <f t="shared" si="45"/>
        <v>0</v>
      </c>
      <c r="L161" s="39">
        <v>0.122</v>
      </c>
      <c r="M161" s="67">
        <v>1</v>
      </c>
      <c r="O161" s="9">
        <f t="shared" si="30"/>
        <v>0</v>
      </c>
      <c r="P161" s="9">
        <f t="shared" si="31"/>
        <v>0</v>
      </c>
    </row>
    <row r="162" spans="1:16" s="11" customFormat="1" ht="30" customHeight="1" thickBot="1">
      <c r="A162" s="85" t="s">
        <v>6</v>
      </c>
      <c r="B162" s="157" t="s">
        <v>13</v>
      </c>
      <c r="C162" s="158"/>
      <c r="D162" s="158"/>
      <c r="E162" s="201"/>
      <c r="F162" s="71">
        <v>113</v>
      </c>
      <c r="G162" s="45"/>
      <c r="H162" s="41">
        <f t="shared" si="43"/>
        <v>0</v>
      </c>
      <c r="I162" s="79"/>
      <c r="J162" s="71">
        <f t="shared" si="44"/>
        <v>113</v>
      </c>
      <c r="K162" s="47">
        <f t="shared" si="45"/>
        <v>0</v>
      </c>
      <c r="L162" s="39">
        <v>0.011</v>
      </c>
      <c r="M162" s="67">
        <v>2</v>
      </c>
      <c r="O162" s="9">
        <f t="shared" si="30"/>
        <v>0</v>
      </c>
      <c r="P162" s="9">
        <f t="shared" si="31"/>
        <v>0</v>
      </c>
    </row>
    <row r="163" spans="1:16" s="11" customFormat="1" ht="30" customHeight="1" thickBot="1">
      <c r="A163" s="85" t="s">
        <v>70</v>
      </c>
      <c r="B163" s="157" t="s">
        <v>14</v>
      </c>
      <c r="C163" s="158"/>
      <c r="D163" s="158"/>
      <c r="E163" s="201"/>
      <c r="F163" s="71">
        <v>138</v>
      </c>
      <c r="G163" s="45"/>
      <c r="H163" s="41">
        <f t="shared" si="43"/>
        <v>0</v>
      </c>
      <c r="I163" s="79"/>
      <c r="J163" s="71">
        <f t="shared" si="44"/>
        <v>138</v>
      </c>
      <c r="K163" s="47">
        <f t="shared" si="45"/>
        <v>0</v>
      </c>
      <c r="L163" s="39">
        <v>0.019</v>
      </c>
      <c r="M163" s="67">
        <v>2</v>
      </c>
      <c r="O163" s="9">
        <f t="shared" si="30"/>
        <v>0</v>
      </c>
      <c r="P163" s="9">
        <f t="shared" si="31"/>
        <v>0</v>
      </c>
    </row>
    <row r="164" spans="6:16" ht="21" customHeight="1">
      <c r="F164" s="12"/>
      <c r="G164" s="29"/>
      <c r="H164" s="15"/>
      <c r="K164" s="119">
        <f>SUM(K12:K163)</f>
        <v>0</v>
      </c>
      <c r="O164" s="119">
        <f>SUM(O12:O163)</f>
        <v>0</v>
      </c>
      <c r="P164" s="119">
        <f>SUM(P12:P163)</f>
        <v>0</v>
      </c>
    </row>
    <row r="165" spans="1:17" ht="44.25" customHeight="1">
      <c r="A165" s="155" t="s">
        <v>288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28"/>
      <c r="O165" s="128"/>
      <c r="P165" s="94"/>
      <c r="Q165" s="11"/>
    </row>
    <row r="166" spans="1:17" ht="19.5" customHeight="1">
      <c r="A166" s="156" t="s">
        <v>141</v>
      </c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94"/>
      <c r="Q166" s="11"/>
    </row>
    <row r="167" spans="1:16" ht="5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94"/>
      <c r="O167" s="11"/>
      <c r="P167" s="11"/>
    </row>
    <row r="168" spans="1:13" ht="13.5">
      <c r="A168" s="28"/>
      <c r="B168" s="212"/>
      <c r="C168" s="212"/>
      <c r="D168" s="212"/>
      <c r="E168" s="212"/>
      <c r="F168" s="213"/>
      <c r="G168" s="213"/>
      <c r="H168" s="213"/>
      <c r="I168" s="213"/>
      <c r="J168" s="213"/>
      <c r="K168" s="213"/>
      <c r="L168" s="213"/>
      <c r="M168" s="213"/>
    </row>
  </sheetData>
  <sheetProtection/>
  <mergeCells count="178">
    <mergeCell ref="C1:G1"/>
    <mergeCell ref="H1:M1"/>
    <mergeCell ref="I35:I36"/>
    <mergeCell ref="C33:C34"/>
    <mergeCell ref="D33:D34"/>
    <mergeCell ref="I33:I34"/>
    <mergeCell ref="A32:M32"/>
    <mergeCell ref="L7:L9"/>
    <mergeCell ref="M7:M9"/>
    <mergeCell ref="A10:J10"/>
    <mergeCell ref="B117:E117"/>
    <mergeCell ref="C112:D112"/>
    <mergeCell ref="C113:D113"/>
    <mergeCell ref="A41:M41"/>
    <mergeCell ref="A44:A45"/>
    <mergeCell ref="C44:C45"/>
    <mergeCell ref="C110:D110"/>
    <mergeCell ref="C111:D111"/>
    <mergeCell ref="I44:I45"/>
    <mergeCell ref="A46:A47"/>
    <mergeCell ref="I37:I38"/>
    <mergeCell ref="I39:I40"/>
    <mergeCell ref="D39:D40"/>
    <mergeCell ref="C37:C38"/>
    <mergeCell ref="E39:E40"/>
    <mergeCell ref="E37:E38"/>
    <mergeCell ref="C39:C40"/>
    <mergeCell ref="B139:E139"/>
    <mergeCell ref="B133:E133"/>
    <mergeCell ref="B136:E136"/>
    <mergeCell ref="B148:E148"/>
    <mergeCell ref="B162:E162"/>
    <mergeCell ref="B163:E163"/>
    <mergeCell ref="B159:E159"/>
    <mergeCell ref="B134:E134"/>
    <mergeCell ref="B142:E142"/>
    <mergeCell ref="B143:E143"/>
    <mergeCell ref="B135:E135"/>
    <mergeCell ref="B168:E168"/>
    <mergeCell ref="F168:M168"/>
    <mergeCell ref="A165:M165"/>
    <mergeCell ref="B114:E114"/>
    <mergeCell ref="B115:E115"/>
    <mergeCell ref="C108:D108"/>
    <mergeCell ref="C109:D109"/>
    <mergeCell ref="B118:E118"/>
    <mergeCell ref="B119:E119"/>
    <mergeCell ref="B132:E132"/>
    <mergeCell ref="B124:E124"/>
    <mergeCell ref="A35:A36"/>
    <mergeCell ref="D37:D38"/>
    <mergeCell ref="A37:A38"/>
    <mergeCell ref="A39:A40"/>
    <mergeCell ref="C35:C36"/>
    <mergeCell ref="D35:D36"/>
    <mergeCell ref="E35:E36"/>
    <mergeCell ref="A97:M97"/>
    <mergeCell ref="A43:M43"/>
    <mergeCell ref="B137:E137"/>
    <mergeCell ref="B145:E145"/>
    <mergeCell ref="B141:E141"/>
    <mergeCell ref="B106:E106"/>
    <mergeCell ref="B116:E116"/>
    <mergeCell ref="B127:E127"/>
    <mergeCell ref="B128:E128"/>
    <mergeCell ref="B120:E120"/>
    <mergeCell ref="B107:E107"/>
    <mergeCell ref="B122:E122"/>
    <mergeCell ref="B153:E153"/>
    <mergeCell ref="B154:E154"/>
    <mergeCell ref="B152:E152"/>
    <mergeCell ref="B138:E138"/>
    <mergeCell ref="B147:E147"/>
    <mergeCell ref="B149:E149"/>
    <mergeCell ref="B150:E150"/>
    <mergeCell ref="B140:E140"/>
    <mergeCell ref="B144:E144"/>
    <mergeCell ref="B146:E146"/>
    <mergeCell ref="F7:F9"/>
    <mergeCell ref="B126:E126"/>
    <mergeCell ref="B129:E129"/>
    <mergeCell ref="B160:E160"/>
    <mergeCell ref="B161:E161"/>
    <mergeCell ref="B151:E151"/>
    <mergeCell ref="B156:E156"/>
    <mergeCell ref="B158:E158"/>
    <mergeCell ref="B157:E157"/>
    <mergeCell ref="B155:E155"/>
    <mergeCell ref="K7:K9"/>
    <mergeCell ref="G7:G9"/>
    <mergeCell ref="B131:E131"/>
    <mergeCell ref="B130:E130"/>
    <mergeCell ref="B123:E123"/>
    <mergeCell ref="B125:E125"/>
    <mergeCell ref="B121:E121"/>
    <mergeCell ref="H7:H9"/>
    <mergeCell ref="D44:D45"/>
    <mergeCell ref="E44:E45"/>
    <mergeCell ref="A48:A49"/>
    <mergeCell ref="C48:C49"/>
    <mergeCell ref="F5:M5"/>
    <mergeCell ref="D46:D47"/>
    <mergeCell ref="E46:E47"/>
    <mergeCell ref="I46:I47"/>
    <mergeCell ref="A42:J42"/>
    <mergeCell ref="I7:I9"/>
    <mergeCell ref="D8:D9"/>
    <mergeCell ref="J7:J9"/>
    <mergeCell ref="N7:N9"/>
    <mergeCell ref="C8:C9"/>
    <mergeCell ref="A96:J96"/>
    <mergeCell ref="A33:A34"/>
    <mergeCell ref="E33:E34"/>
    <mergeCell ref="A22:M22"/>
    <mergeCell ref="I50:I51"/>
    <mergeCell ref="A23:M23"/>
    <mergeCell ref="A31:M31"/>
    <mergeCell ref="I54:I55"/>
    <mergeCell ref="A11:M11"/>
    <mergeCell ref="A15:J15"/>
    <mergeCell ref="A16:M16"/>
    <mergeCell ref="A50:A51"/>
    <mergeCell ref="C50:C51"/>
    <mergeCell ref="R6:U6"/>
    <mergeCell ref="A7:A9"/>
    <mergeCell ref="B7:B9"/>
    <mergeCell ref="C7:D7"/>
    <mergeCell ref="E7:E9"/>
    <mergeCell ref="E52:E53"/>
    <mergeCell ref="C46:C47"/>
    <mergeCell ref="A54:A55"/>
    <mergeCell ref="C54:C55"/>
    <mergeCell ref="D54:D55"/>
    <mergeCell ref="E54:E55"/>
    <mergeCell ref="D50:D51"/>
    <mergeCell ref="E50:E51"/>
    <mergeCell ref="D48:D49"/>
    <mergeCell ref="E48:E49"/>
    <mergeCell ref="E58:E59"/>
    <mergeCell ref="I48:I49"/>
    <mergeCell ref="A60:A61"/>
    <mergeCell ref="C60:C61"/>
    <mergeCell ref="D60:D61"/>
    <mergeCell ref="E60:E61"/>
    <mergeCell ref="I60:I61"/>
    <mergeCell ref="A52:A53"/>
    <mergeCell ref="C52:C53"/>
    <mergeCell ref="D52:D53"/>
    <mergeCell ref="E62:E63"/>
    <mergeCell ref="I52:I53"/>
    <mergeCell ref="A64:A65"/>
    <mergeCell ref="C64:C65"/>
    <mergeCell ref="D64:D65"/>
    <mergeCell ref="E64:E65"/>
    <mergeCell ref="I64:I65"/>
    <mergeCell ref="A58:A59"/>
    <mergeCell ref="C58:C59"/>
    <mergeCell ref="D58:D59"/>
    <mergeCell ref="E66:E67"/>
    <mergeCell ref="I58:I59"/>
    <mergeCell ref="A68:A69"/>
    <mergeCell ref="C68:C69"/>
    <mergeCell ref="D68:D69"/>
    <mergeCell ref="E68:E69"/>
    <mergeCell ref="I68:I69"/>
    <mergeCell ref="A62:A63"/>
    <mergeCell ref="C62:C63"/>
    <mergeCell ref="D62:D63"/>
    <mergeCell ref="I66:I67"/>
    <mergeCell ref="I62:I63"/>
    <mergeCell ref="A166:O166"/>
    <mergeCell ref="A56:J56"/>
    <mergeCell ref="A57:M57"/>
    <mergeCell ref="A70:M70"/>
    <mergeCell ref="A71:M71"/>
    <mergeCell ref="A66:A67"/>
    <mergeCell ref="C66:C67"/>
    <mergeCell ref="D66:D67"/>
  </mergeCells>
  <printOptions/>
  <pageMargins left="0.35433070866141736" right="0.35433070866141736" top="0.3937007874015748" bottom="0.3937007874015748" header="0.5118110236220472" footer="0.5118110236220472"/>
  <pageSetup fitToHeight="10" horizontalDpi="600" verticalDpi="600" orientation="portrait" paperSize="9" scale="58" r:id="rId2"/>
  <ignoredErrors>
    <ignoredError sqref="D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Latushkin</dc:creator>
  <cp:keywords/>
  <dc:description/>
  <cp:lastModifiedBy>Isaev</cp:lastModifiedBy>
  <cp:lastPrinted>2012-05-12T06:51:51Z</cp:lastPrinted>
  <dcterms:created xsi:type="dcterms:W3CDTF">2001-08-09T12:37:20Z</dcterms:created>
  <dcterms:modified xsi:type="dcterms:W3CDTF">2012-10-26T07:40:14Z</dcterms:modified>
  <cp:category/>
  <cp:version/>
  <cp:contentType/>
  <cp:contentStatus/>
</cp:coreProperties>
</file>